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RINCONCITO\SOP2023\QUIEN SE DEJE\SANANDO\ANCESTROS\CAMBIO EQUIPO AZUL\29.- CONV 22 ADQ\SOP048 VETAGDE\"/>
    </mc:Choice>
  </mc:AlternateContent>
  <bookViews>
    <workbookView xWindow="13110" yWindow="15" windowWidth="15750" windowHeight="7740" tabRatio="857" firstSheet="4" activeTab="4"/>
  </bookViews>
  <sheets>
    <sheet name="PROYECTO 1" sheetId="4" state="hidden" r:id="rId1"/>
    <sheet name="PROYECTO 2" sheetId="46" state="hidden" r:id="rId2"/>
    <sheet name="EST. MCDO" sheetId="42" state="hidden" r:id="rId3"/>
    <sheet name="EST.MCDO.PIN." sheetId="43" state="hidden" r:id="rId4"/>
    <sheet name="RESUMEN" sheetId="48" r:id="rId5"/>
    <sheet name="1 ALIANZA." sheetId="17" r:id="rId6"/>
    <sheet name="1.2 CALLEC" sheetId="47" r:id="rId7"/>
    <sheet name="2 SINA" sheetId="16" r:id="rId8"/>
    <sheet name="3 LOMA " sheetId="41" r:id="rId9"/>
    <sheet name="4.1.  MAYO" sheetId="34" r:id="rId10"/>
    <sheet name="4.2 CAMIN" sheetId="29" r:id="rId11"/>
    <sheet name="4.3 STO NIÑO" sheetId="39" r:id="rId12"/>
  </sheets>
  <definedNames>
    <definedName name="_xlnm.Print_Area" localSheetId="8">'3 LOMA '!$A$1:$G$31</definedName>
    <definedName name="_xlnm.Print_Area" localSheetId="4">RESUMEN!$A$1:$F$28</definedName>
    <definedName name="_xlnm.Print_Titles" localSheetId="5">'1 ALIANZA.'!$1:$15</definedName>
    <definedName name="_xlnm.Print_Titles" localSheetId="4">RESUMEN!$1:$11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5" i="46" l="1"/>
  <c r="F25" i="46" s="1"/>
  <c r="F26" i="46" s="1"/>
  <c r="D21" i="46"/>
  <c r="F21" i="46" s="1"/>
  <c r="D22" i="46"/>
  <c r="F22" i="46" s="1"/>
  <c r="D20" i="46"/>
  <c r="E25" i="46"/>
  <c r="E22" i="46"/>
  <c r="E21" i="46"/>
  <c r="E20" i="46"/>
  <c r="F17" i="46"/>
  <c r="F18" i="46" s="1"/>
  <c r="D21" i="4"/>
  <c r="D22" i="4"/>
  <c r="D25" i="4"/>
  <c r="F17" i="4"/>
  <c r="F20" i="46" l="1"/>
  <c r="F23" i="46" s="1"/>
  <c r="F29" i="46" s="1"/>
  <c r="F30" i="46" s="1"/>
  <c r="F31" i="46" s="1"/>
  <c r="B12" i="42" l="1"/>
  <c r="B11" i="42"/>
  <c r="B12" i="43" l="1"/>
  <c r="B11" i="43" l="1"/>
  <c r="F18" i="4" l="1"/>
  <c r="F23" i="43" l="1"/>
  <c r="E23" i="43"/>
  <c r="D23" i="43"/>
  <c r="G22" i="43" l="1"/>
  <c r="G23" i="43" s="1"/>
  <c r="E25" i="4" l="1"/>
  <c r="F25" i="4" l="1"/>
  <c r="F26" i="4" s="1"/>
  <c r="G23" i="42" l="1"/>
  <c r="G24" i="42"/>
  <c r="G22" i="42"/>
  <c r="E22" i="4" l="1"/>
  <c r="F22" i="4" s="1"/>
  <c r="E21" i="4"/>
  <c r="F21" i="4" s="1"/>
  <c r="E20" i="4"/>
  <c r="F20" i="4" s="1"/>
  <c r="F23" i="4" l="1"/>
  <c r="F29" i="4" s="1"/>
  <c r="F30" i="4" l="1"/>
  <c r="F31" i="4" s="1"/>
</calcChain>
</file>

<file path=xl/sharedStrings.xml><?xml version="1.0" encoding="utf-8"?>
<sst xmlns="http://schemas.openxmlformats.org/spreadsheetml/2006/main" count="424" uniqueCount="92">
  <si>
    <t>GOBIERNO DEL ESTADO DE ZACATECAS</t>
  </si>
  <si>
    <t>PROYECTO:</t>
  </si>
  <si>
    <t>UBICACIÓN:</t>
  </si>
  <si>
    <t xml:space="preserve">PRESUPUESTO DE ADQUISICIÓN DE INSUMOS </t>
  </si>
  <si>
    <t>Código</t>
  </si>
  <si>
    <t>Concepto</t>
  </si>
  <si>
    <t>Unidad</t>
  </si>
  <si>
    <t>Cantidad</t>
  </si>
  <si>
    <t>Costo Unitario</t>
  </si>
  <si>
    <t>Importe</t>
  </si>
  <si>
    <t>PAVIMENTO</t>
  </si>
  <si>
    <t>MASF0003</t>
  </si>
  <si>
    <t>L</t>
  </si>
  <si>
    <t>MASFPG64-22P</t>
  </si>
  <si>
    <t>M3</t>
  </si>
  <si>
    <t>TOTAL PAVIMENTO</t>
  </si>
  <si>
    <t>SUMA:</t>
  </si>
  <si>
    <t>16 % I.V.A.</t>
  </si>
  <si>
    <t>TOTAL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</si>
  <si>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CABECERA MUNICIPAL CORRESPONDIENTE</t>
    </r>
    <r>
      <rPr>
        <sz val="8"/>
        <rFont val="Arial"/>
        <family val="2"/>
      </rPr>
      <t>)</t>
    </r>
  </si>
  <si>
    <t>MASF0004</t>
  </si>
  <si>
    <r>
      <t xml:space="preserve">EMULSION ASFALTICA CATIONICA DE ROMPIMIENTO LENTO (ECL) DE ACUERDO CON LA NORMA DE LA SCT N-CMT-4-05-001 VIGENTE. </t>
    </r>
    <r>
      <rPr>
        <b/>
        <sz val="8"/>
        <rFont val="Arial"/>
        <family val="2"/>
      </rPr>
      <t>(PUESTOS EN CABECERA MUNICIPAL CORRESPONDIENTE)</t>
    </r>
  </si>
  <si>
    <r>
      <t>ADQUISICIÓN DE CARPETA DE CONCRETO ASFALTICO CON CEMENTO ASFALTICOGRADO PG 64-22  ELABORADA EN PLANTA MEZCLA EN CALIENTE TIPO DENSA. (</t>
    </r>
    <r>
      <rPr>
        <b/>
        <sz val="8"/>
        <rFont val="Arial"/>
        <family val="2"/>
      </rPr>
      <t>MEZCLA ASFÁLTICA SUELTA PUESTA EN CABECERA MUNICIPAL CORRESPONDIENTE</t>
    </r>
    <r>
      <rPr>
        <sz val="8"/>
        <rFont val="Arial"/>
        <family val="2"/>
      </rPr>
      <t>). DE ACUERDO CON LA NORMA DE LA SCT N-CMT-4-05-003 VIGENTE.</t>
    </r>
  </si>
  <si>
    <t xml:space="preserve"> </t>
  </si>
  <si>
    <t>ESTUDIO DE MERCADO</t>
  </si>
  <si>
    <t>PRECIO MÁXIMO DE REFERENCIA</t>
  </si>
  <si>
    <t>PRECIOS (NO INCLUYEN IVA)</t>
  </si>
  <si>
    <t>RÍO TRAC   S.A DE C.V.</t>
  </si>
  <si>
    <t>PAVIMENTOS ESTRUCTURALES DE ZACATECAS S.A DE C.V.</t>
  </si>
  <si>
    <t>RIVERA Y RIVERA S.A DE C.V</t>
  </si>
  <si>
    <t>MATERIAL ASFÁLTICO</t>
  </si>
  <si>
    <r>
      <t>ADQUISICIÓN DE EMULSION  CATIÓNICA DE ROMPIMIENTO RÁPIDO,  DE ACUERDO CON LA NORMA DE LA SCT N-CMT-4-05-001 VIGENTE.</t>
    </r>
    <r>
      <rPr>
        <b/>
        <sz val="8"/>
        <rFont val="Arial"/>
        <family val="2"/>
      </rPr>
      <t>(PUESTO EN EL SITIO DE LOS TRABAJOS)</t>
    </r>
  </si>
  <si>
    <r>
      <t xml:space="preserve">ADQUISICIÓN DE EMULSION  CATIÓNICA DE ROMPIMIENTO LENTO, DE ACUERDO CON LA NORMA DE LA SCT N-CMT-4-05-001 VIGENTE. </t>
    </r>
    <r>
      <rPr>
        <b/>
        <sz val="8"/>
        <rFont val="Arial"/>
        <family val="2"/>
      </rPr>
      <t>(PUESTO EN EL SITIO DE LOS TRABAJOS)</t>
    </r>
  </si>
  <si>
    <t>MASFPG64-22</t>
  </si>
  <si>
    <r>
      <t xml:space="preserve">ADQUISICIÓN DE CARPETA DE CONCRETO ASFALTICO CON CEMENTO ASFALTICOGRADO PG 64-22  ELABORADA EN PLANTA MEZCLA EN CALIENTE TIPO DENSA.  </t>
    </r>
    <r>
      <rPr>
        <b/>
        <sz val="8"/>
        <rFont val="Arial"/>
        <family val="2"/>
      </rPr>
      <t>(MEZCLA ASFÁLTICA SUELTA PUESTA EN EL SITIO DE LOS TRABAJOS</t>
    </r>
    <r>
      <rPr>
        <sz val="8"/>
        <rFont val="Arial"/>
        <family val="2"/>
      </rPr>
      <t>) DE ACUERDO CON LA NORMA DE LA SCT N-CMT-4-05-003 VIGENTE.</t>
    </r>
  </si>
  <si>
    <t>PRECIOS CON VIGENCIA MENSUAL ACTUALIZÁNDOSE AL PRIMER DÍA DEL MES A TRANSCURRIR.</t>
  </si>
  <si>
    <t>Se anexan cotizaciones (3)</t>
  </si>
  <si>
    <t>Subdirector de Validación y Costos</t>
  </si>
  <si>
    <t xml:space="preserve"> Ing. Carlos Rodríguez Limas</t>
  </si>
  <si>
    <t>SEÑALAMIENTO</t>
  </si>
  <si>
    <t>TOTAL SEÑALAMIENTO</t>
  </si>
  <si>
    <t>MPIN0001</t>
  </si>
  <si>
    <t>SUBTOTAL PAVIMENTO</t>
  </si>
  <si>
    <t>SUBTOTAL SEÑALAMIENTO</t>
  </si>
  <si>
    <r>
      <t xml:space="preserve">EMULSION CATIONICA DE ROMPIMIENTO RAPIDO (ECR) , DE ACUERDO CON LA NORMA DE LA SCT N-CMT-4-05-001 VIGENTE. </t>
    </r>
    <r>
      <rPr>
        <b/>
        <sz val="8"/>
        <rFont val="Arial"/>
        <family val="2"/>
      </rPr>
      <t>(PUESTOS EN EL SITIO DE LOS TRABAJOS</t>
    </r>
    <r>
      <rPr>
        <sz val="8"/>
        <rFont val="Arial"/>
        <family val="2"/>
      </rPr>
      <t>)</t>
    </r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</si>
  <si>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</si>
  <si>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r>
      <t xml:space="preserve">PINTURA TRAFICO AMARILLO Y/O BLANCO, BASE AGUA, TIPO II, EN TAMBOS DE 200 L O CUBETA DE 19 L, DE ACUERDO A LA NORMA DE LA SICT  N·CMT·5·01·001/13, </t>
    </r>
    <r>
      <rPr>
        <b/>
        <sz val="8"/>
        <rFont val="Arial"/>
        <family val="2"/>
      </rPr>
      <t>PUESTA EN ALMACENES DE LA SUBSECRETARÍA DE COMUNICACIONES</t>
    </r>
    <r>
      <rPr>
        <sz val="8"/>
        <rFont val="Arial"/>
        <family val="2"/>
      </rPr>
      <t>.</t>
    </r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</si>
  <si>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</si>
  <si>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r>
      <t xml:space="preserve">EMULSION ASFALTICA CATIONICA DE ROMPIMIENTO LENTO (ECL) DE ACUERDO CON LA NORMA DE LA SCT N-CMT-4-05-001 VIGENTE. </t>
    </r>
    <r>
      <rPr>
        <b/>
        <sz val="8"/>
        <rFont val="Arial"/>
        <family val="2"/>
      </rPr>
      <t>(PUESTOS EN EL SITIO DE LOS TRABAJOS)</t>
    </r>
  </si>
  <si>
    <t>PINTURA TRAFICO AMARILLO Y/O BLANCO, BASE AGUA, TIPO II, EN TAMBOS DE 200 L O CUBETA DE 19 L, DE ACUERDO A LA NORMA DE LA SICT  N·CMT·5·01·001/13, PUESTA EN ALMACENES DE LA SUBSECRETARÍA DE COMUNICACIONES.</t>
  </si>
  <si>
    <t>cub</t>
  </si>
  <si>
    <t>EFORZA</t>
  </si>
  <si>
    <t>IMPERQUIMIA</t>
  </si>
  <si>
    <t>CASA ORTÍZ</t>
  </si>
  <si>
    <t>PRELIMINARES</t>
  </si>
  <si>
    <t>108LETRERO2</t>
  </si>
  <si>
    <t>SUMINISTRO  DE LETRERO ALUSIVO A LA OBRA A BASE DE PERFIL TUBULAR PTR DE 2"X2" Y LÁMINA LISA EN SECCIÓN DE 1.20 X 1.50 M. Y UNA ALTURA TOTAL DE 2.50 + 0.50 M DE EMPOTRAMIENTO EN EL QUE DEBE INCLUIR: MUNICIPIO, LOCALIDAD, NOMBRE DE LA OBRA, MONTOS DE INVERSIÓN, LA NATURALEZA DL RECURSO (FISM - FISE) Y TOTAL DE BENEFICIARIOS. INLUYE  PINTURA Y ROTULACIÓN DE LOGOTIPOS OFICIALES Y EN SU CASO LAS ACCIONES  EN VIVIENDAS BENEFICIADAS, LA PLACA O CALCOMANÍA ALUSIVA AL MENOS DE 20 CM POR 40 CM, CON LOS LOGOTIPOS OFICIALES, DONDE DEBERÁN SEÑALAR LA VIVIENDA BENEFICIADA CON LA OBRA O ACCIÓN RECIBIDA Y NATURALEZA DEL RECURSO (FISE/FISM). L.A.B. EN EL SITIO DE LOS TRABAJOS.</t>
  </si>
  <si>
    <t>PZA</t>
  </si>
  <si>
    <t>SUBTOTAL PRELIMINARES</t>
  </si>
  <si>
    <t xml:space="preserve"> C. Eduardo Quintero Pinedo                                  Arq. Manuel Alfonso Acuña Borda</t>
  </si>
  <si>
    <t>Director de Costos y Presupuestos                       Subsecretario de Proyectos y Costos</t>
  </si>
  <si>
    <t>PINTURA</t>
  </si>
  <si>
    <t>COTIZACIONES (Octubre)</t>
  </si>
  <si>
    <t>VETAGRANDE, ZAC.</t>
  </si>
  <si>
    <t>CONSTRUCCIÓN DE CALLE CON PAVIMENTACIÓN DE CONCRETO ASFÁLTICO, EN VETARANDE, LOCALIDAD SAUCEDA DE LA BORDA, ZAP 0159, EN CALLE LA LOMA, PARA BENEFICIO DE LOS HABITANTES.</t>
  </si>
  <si>
    <t>REHABILITACIÓN DE CALLE CON PAVIMENTACIÓN DE CONCRETO ASFÁLTICO, EN VETAGRANDE, LOCALIDAD SAUCEDA DE LA BORDA, ZAP 0159, EN CALLE SONORA, PARA BENEFICIO DE LOS HABITANTES.</t>
  </si>
  <si>
    <t>CONSTRUCCIÓN DE CALLE CON PAVIMENTACIÓN DE CONCRETO ASFÁLTICO EN VETAGRANDE, LOCALIDAD SAN JOSÉ DE LA ERA , EN CALLE SANTO NIÑO, CON 1,060.39 M2. PARA BENEFICO DE 6 VIVIENDAS.</t>
  </si>
  <si>
    <t>CONSTRUCCIÓN DE CALLES CON PAVIMENTACIÓN DE CONCRETO ASFÁLTICO, EN VETARANDE, LOCALIDAD SANTA RITA, EN CALLE CALLECITA Y ALIANZA, PARA BENEFICIO DE LOS HABITANTES.</t>
  </si>
  <si>
    <t>CONSTRUCCIÓN DE CALLES CON PAVIMENTACIÓN DE CONCRETO ASFÁLTICO, EN VETARANDE, LOCALIDAD SAN JOSE DE LA ERA, EN 3 CALLES, PARA BENEFICIO DE LOS HABITANTES.</t>
  </si>
  <si>
    <t>CONSTRUCCIÓN DE CALLE CON PAVIMENTACIÓN DE CONCRETO ASFÁLTICO, EN VETAGRANDE, LOCALIDAD SANTA RITA, EN CALLE ALIANZA, CON 929 M2, PARA BENEFICIO DE 4 VIVIENDAS.</t>
  </si>
  <si>
    <t>CONSTRUCCIÓN DE CALLE CON PAVIMENTACIÓN DE CONCRETO ASFÁLTICO, EN VETAGRANDE, LOCALIDAD SANTA RITA, EN CALLE CALLECITA, CON 1855.67 M2, PARA BENEFICIO DE 8 VIVIENDAS.</t>
  </si>
  <si>
    <t>CONSTRUCCIÓN DE CALLE CON PAVIMENTACIÓN DE CONCRETO ASFÁLTICO, EN VETAGRANDE, LOCALIDAD SAN JOSÉ DE LA ERA, EN CALLE 1RO DE MAYO, CON 599.40 M2, PARA BENEFICIO DE 2 VIVIENDAS.</t>
  </si>
  <si>
    <t>CONSTRUCCIÓN DE CALLE CON PAVIMENTACIÓN DE CONCRETO ASFÁLTICO, EN VETAGRANDE, LOCALIDAD SAN JOSÉ DE LA ERA, EN CALLE CAMINANTES, CON 1,101.1 M2, PARA BENEFICIO DE 3 VIVIENDAS.</t>
  </si>
  <si>
    <t>Costo con Número</t>
  </si>
  <si>
    <t>Costo con letra</t>
  </si>
  <si>
    <t>LISTADO DE ADQUISICIÓN DE INSUMOS</t>
  </si>
  <si>
    <t>LICITACIÓN No:</t>
  </si>
  <si>
    <t>EA-932063953-SOP048-2023</t>
  </si>
  <si>
    <t>SUBTOTAL</t>
  </si>
  <si>
    <t>(IMPORTE TOTAL CON LETRA)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</si>
  <si>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</si>
  <si>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</si>
  <si>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RESUMEN DEL LISTADO DE ADQUISICIÓN DE INSUMOS</t>
  </si>
  <si>
    <t>LOTE</t>
  </si>
  <si>
    <t>1.1</t>
  </si>
  <si>
    <t>1.2</t>
  </si>
  <si>
    <t>2</t>
  </si>
  <si>
    <t>3</t>
  </si>
  <si>
    <t>4.1</t>
  </si>
  <si>
    <t>4.2</t>
  </si>
  <si>
    <t>4.3</t>
  </si>
  <si>
    <t>ADQUISICION DE INSUMOS PARA LA CONSTRUCCIÓN Y REHABILITACIÓN DE CALLES CON PAVIMENTACIÓN CON CONCRETO ASFÁLTICO EN VETAGRANDE, LOCALIDADES VARIAS. EN VARIAS CALLES INCLUYE: 812.94 M3 DE MEZCLA ASFÁLTICA, 13,549.09 LTS DE EMULSIÓN DE ROMPIMIENTO RÁPIDO, 20,918.16 LTS DE EMULSIÓN ROMPIMIENTO LENTO Y 812.94 LTS DE PINTURA DE TRÁFICO.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</si>
</sst>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#,##0.00_ ;[Red]\-#,##0.00\ "/>
    <numFmt numFmtId="166" formatCode="[$-80A]d&quot; de &quot;mmmm&quot; de &quot;yyyy;@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0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name val="Arial"/>
      <family val="2"/>
    </font>
    <font>
      <b/>
      <sz val="10"/>
      <color theme="1"/>
      <name val="Times New Roman"/>
      <family val="1"/>
    </font>
    <font>
      <b/>
      <sz val="8"/>
      <color theme="1"/>
      <name val="Calibri"/>
      <family val="2"/>
      <scheme val="minor"/>
    </font>
    <font>
      <b/>
      <sz val="9"/>
      <color theme="0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86">
    <xf numFmtId="0" fontId="0" fillId="0" borderId="0" xfId="0"/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6" fillId="0" borderId="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horizontal="justify" vertical="top" wrapText="1"/>
    </xf>
    <xf numFmtId="49" fontId="9" fillId="0" borderId="0" xfId="0" applyNumberFormat="1" applyFont="1" applyAlignment="1">
      <alignment vertical="top"/>
    </xf>
    <xf numFmtId="0" fontId="9" fillId="0" borderId="0" xfId="0" applyFont="1" applyAlignment="1">
      <alignment horizontal="justify" vertical="top" wrapText="1"/>
    </xf>
    <xf numFmtId="0" fontId="9" fillId="0" borderId="0" xfId="0" applyFont="1" applyAlignment="1">
      <alignment horizontal="center" vertical="top"/>
    </xf>
    <xf numFmtId="4" fontId="9" fillId="0" borderId="0" xfId="0" applyNumberFormat="1" applyFont="1" applyAlignment="1">
      <alignment horizontal="right" vertical="top"/>
    </xf>
    <xf numFmtId="164" fontId="9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justify" vertical="top" wrapText="1"/>
    </xf>
    <xf numFmtId="0" fontId="6" fillId="0" borderId="0" xfId="0" applyFont="1" applyAlignment="1">
      <alignment horizontal="center" vertical="top"/>
    </xf>
    <xf numFmtId="8" fontId="11" fillId="0" borderId="0" xfId="0" applyNumberFormat="1" applyFont="1" applyAlignment="1">
      <alignment horizontal="center" vertical="top"/>
    </xf>
    <xf numFmtId="165" fontId="11" fillId="0" borderId="0" xfId="0" applyNumberFormat="1" applyFont="1" applyAlignment="1">
      <alignment horizontal="right" vertical="top"/>
    </xf>
    <xf numFmtId="44" fontId="11" fillId="0" borderId="0" xfId="1" applyFont="1" applyAlignment="1">
      <alignment horizontal="center" vertical="top"/>
    </xf>
    <xf numFmtId="44" fontId="12" fillId="0" borderId="6" xfId="1" applyFont="1" applyBorder="1" applyAlignment="1">
      <alignment horizontal="center" vertical="top"/>
    </xf>
    <xf numFmtId="44" fontId="12" fillId="0" borderId="0" xfId="1" applyFont="1" applyAlignment="1">
      <alignment horizontal="center" vertical="top"/>
    </xf>
    <xf numFmtId="0" fontId="0" fillId="0" borderId="0" xfId="0" applyAlignment="1">
      <alignment vertical="top"/>
    </xf>
    <xf numFmtId="0" fontId="13" fillId="0" borderId="0" xfId="0" applyFont="1" applyAlignment="1">
      <alignment vertical="top"/>
    </xf>
    <xf numFmtId="44" fontId="14" fillId="0" borderId="0" xfId="1" applyFont="1" applyAlignment="1">
      <alignment vertical="top"/>
    </xf>
    <xf numFmtId="0" fontId="12" fillId="0" borderId="0" xfId="0" applyFont="1" applyAlignment="1">
      <alignment vertical="top"/>
    </xf>
    <xf numFmtId="44" fontId="0" fillId="0" borderId="0" xfId="0" applyNumberFormat="1" applyAlignment="1">
      <alignment vertical="top"/>
    </xf>
    <xf numFmtId="0" fontId="9" fillId="0" borderId="0" xfId="0" applyFont="1"/>
    <xf numFmtId="0" fontId="9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166" fontId="3" fillId="0" borderId="0" xfId="0" applyNumberFormat="1" applyFont="1" applyAlignment="1">
      <alignment vertical="top"/>
    </xf>
    <xf numFmtId="0" fontId="16" fillId="0" borderId="0" xfId="0" applyFont="1" applyAlignment="1">
      <alignment vertical="top"/>
    </xf>
    <xf numFmtId="0" fontId="16" fillId="0" borderId="0" xfId="0" applyFont="1" applyAlignment="1">
      <alignment horizontal="justify" vertical="top" wrapText="1"/>
    </xf>
    <xf numFmtId="0" fontId="3" fillId="0" borderId="7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8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/>
    </xf>
    <xf numFmtId="164" fontId="18" fillId="0" borderId="0" xfId="0" applyNumberFormat="1" applyFont="1" applyAlignment="1">
      <alignment vertical="top"/>
    </xf>
    <xf numFmtId="0" fontId="3" fillId="0" borderId="0" xfId="0" applyFont="1" applyAlignment="1">
      <alignment horizontal="justify" vertical="top" wrapText="1"/>
    </xf>
    <xf numFmtId="164" fontId="3" fillId="0" borderId="0" xfId="0" applyNumberFormat="1" applyFont="1" applyAlignment="1">
      <alignment vertical="top"/>
    </xf>
    <xf numFmtId="44" fontId="12" fillId="0" borderId="0" xfId="1" applyFont="1" applyBorder="1" applyAlignment="1">
      <alignment horizontal="center" vertical="top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right" vertical="top" wrapText="1"/>
    </xf>
    <xf numFmtId="44" fontId="13" fillId="0" borderId="6" xfId="1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165" fontId="14" fillId="0" borderId="0" xfId="0" applyNumberFormat="1" applyFont="1" applyAlignment="1">
      <alignment horizontal="right" vertical="top"/>
    </xf>
    <xf numFmtId="44" fontId="14" fillId="0" borderId="0" xfId="1" applyFont="1" applyAlignment="1">
      <alignment horizontal="center" vertical="top"/>
    </xf>
    <xf numFmtId="44" fontId="13" fillId="0" borderId="0" xfId="1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8" fontId="14" fillId="0" borderId="0" xfId="0" applyNumberFormat="1" applyFont="1" applyAlignment="1">
      <alignment horizontal="center" vertical="top"/>
    </xf>
    <xf numFmtId="44" fontId="13" fillId="0" borderId="0" xfId="1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 wrapText="1"/>
    </xf>
    <xf numFmtId="44" fontId="14" fillId="0" borderId="14" xfId="1" applyFont="1" applyBorder="1" applyAlignment="1">
      <alignment horizontal="center" vertical="top"/>
    </xf>
    <xf numFmtId="0" fontId="9" fillId="0" borderId="0" xfId="0" applyFont="1" applyAlignment="1">
      <alignment horizontal="justify" vertical="top" wrapText="1"/>
    </xf>
    <xf numFmtId="0" fontId="20" fillId="2" borderId="3" xfId="0" applyFont="1" applyFill="1" applyBorder="1" applyAlignment="1">
      <alignment horizontal="center" vertical="top"/>
    </xf>
    <xf numFmtId="0" fontId="20" fillId="2" borderId="4" xfId="0" applyFont="1" applyFill="1" applyBorder="1" applyAlignment="1">
      <alignment horizontal="center" vertical="top"/>
    </xf>
    <xf numFmtId="0" fontId="20" fillId="2" borderId="5" xfId="0" applyFont="1" applyFill="1" applyBorder="1" applyAlignment="1">
      <alignment horizontal="center" vertical="top"/>
    </xf>
    <xf numFmtId="0" fontId="17" fillId="0" borderId="0" xfId="0" applyFont="1" applyAlignment="1"/>
    <xf numFmtId="0" fontId="12" fillId="0" borderId="0" xfId="0" applyFont="1" applyAlignment="1">
      <alignment horizontal="right" vertical="top"/>
    </xf>
    <xf numFmtId="0" fontId="21" fillId="0" borderId="0" xfId="0" applyFont="1"/>
    <xf numFmtId="49" fontId="8" fillId="0" borderId="0" xfId="0" applyNumberFormat="1" applyFont="1" applyAlignment="1">
      <alignment horizontal="center" vertical="top"/>
    </xf>
    <xf numFmtId="8" fontId="13" fillId="0" borderId="0" xfId="0" applyNumberFormat="1" applyFont="1" applyAlignment="1">
      <alignment horizontal="center" vertical="top"/>
    </xf>
    <xf numFmtId="165" fontId="13" fillId="0" borderId="0" xfId="0" applyNumberFormat="1" applyFont="1" applyAlignment="1">
      <alignment horizontal="center" vertical="top"/>
    </xf>
    <xf numFmtId="0" fontId="9" fillId="0" borderId="0" xfId="2" applyFont="1" applyAlignment="1">
      <alignment horizontal="center"/>
    </xf>
    <xf numFmtId="0" fontId="5" fillId="0" borderId="0" xfId="0" applyFont="1" applyAlignment="1">
      <alignment horizontal="center" vertical="top"/>
    </xf>
    <xf numFmtId="0" fontId="2" fillId="0" borderId="0" xfId="0" applyFont="1" applyAlignment="1">
      <alignment horizontal="justify" vertical="top" wrapText="1"/>
    </xf>
    <xf numFmtId="0" fontId="6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center" vertical="top"/>
    </xf>
    <xf numFmtId="0" fontId="16" fillId="0" borderId="0" xfId="0" applyFont="1" applyAlignment="1">
      <alignment horizontal="justify" vertical="top" wrapText="1"/>
    </xf>
    <xf numFmtId="0" fontId="17" fillId="0" borderId="0" xfId="0" applyFont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  <xf numFmtId="49" fontId="9" fillId="0" borderId="0" xfId="0" applyNumberFormat="1" applyFont="1" applyAlignment="1">
      <alignment horizontal="center" vertical="top"/>
    </xf>
  </cellXfs>
  <cellStyles count="3">
    <cellStyle name="Moneda" xfId="1" builtinId="4"/>
    <cellStyle name="Normal" xfId="0" builtinId="0"/>
    <cellStyle name="Normal 3" xfId="2"/>
  </cellStyles>
  <dxfs count="3"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  <dxf>
      <font>
        <color theme="0"/>
      </font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133349</xdr:colOff>
      <xdr:row>1</xdr:row>
      <xdr:rowOff>28574</xdr:rowOff>
    </xdr:from>
    <xdr:to>
      <xdr:col>1</xdr:col>
      <xdr:colOff>1885949</xdr:colOff>
      <xdr:row>6</xdr:row>
      <xdr:rowOff>93105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6F562283-AC56-4695-9ECE-55496CCDE6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66699"/>
          <a:ext cx="2619375" cy="10170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485774</xdr:colOff>
      <xdr:row>1</xdr:row>
      <xdr:rowOff>47625</xdr:rowOff>
    </xdr:from>
    <xdr:to>
      <xdr:col>1</xdr:col>
      <xdr:colOff>1942147</xdr:colOff>
      <xdr:row>8</xdr:row>
      <xdr:rowOff>85725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4" y="247650"/>
          <a:ext cx="2180273" cy="1038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485774</xdr:colOff>
      <xdr:row>1</xdr:row>
      <xdr:rowOff>47625</xdr:rowOff>
    </xdr:from>
    <xdr:to>
      <xdr:col>1</xdr:col>
      <xdr:colOff>1942147</xdr:colOff>
      <xdr:row>6</xdr:row>
      <xdr:rowOff>133350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4" y="247650"/>
          <a:ext cx="2180273" cy="10382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14288</xdr:rowOff>
    </xdr:from>
    <xdr:to>
      <xdr:col>1</xdr:col>
      <xdr:colOff>1004888</xdr:colOff>
      <xdr:row>3</xdr:row>
      <xdr:rowOff>121878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8"/>
          <a:ext cx="1871663" cy="72671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1571626</xdr:colOff>
      <xdr:row>4</xdr:row>
      <xdr:rowOff>137139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38401" cy="94676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1524000</xdr:colOff>
      <xdr:row>4</xdr:row>
      <xdr:rowOff>118648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390775" cy="92827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1571626</xdr:colOff>
      <xdr:row>4</xdr:row>
      <xdr:rowOff>137138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438400" cy="94676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1439210</xdr:colOff>
      <xdr:row>4</xdr:row>
      <xdr:rowOff>85725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05985" cy="895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1647826</xdr:colOff>
      <xdr:row>4</xdr:row>
      <xdr:rowOff>166726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514600" cy="976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1552576</xdr:colOff>
      <xdr:row>4</xdr:row>
      <xdr:rowOff>129742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419350" cy="93936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1333501</xdr:colOff>
      <xdr:row>4</xdr:row>
      <xdr:rowOff>114950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381250" cy="9245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FF00"/>
  </sheetPr>
  <dimension ref="A1:H37"/>
  <sheetViews>
    <sheetView workbookViewId="0">
      <selection activeCell="B17" sqref="B17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11.42578125" style="25"/>
    <col min="4" max="5" width="13.42578125" style="25" customWidth="1"/>
    <col min="6" max="6" width="15.28515625" style="25" customWidth="1"/>
    <col min="7" max="7" width="11.42578125" style="25"/>
    <col min="8" max="8" width="15.140625" style="25" bestFit="1" customWidth="1"/>
    <col min="9" max="16384" width="11.42578125" style="25"/>
  </cols>
  <sheetData>
    <row r="1" spans="1:6" s="4" customFormat="1" ht="18.75" x14ac:dyDescent="0.25">
      <c r="A1" s="69" t="s">
        <v>0</v>
      </c>
      <c r="B1" s="69"/>
      <c r="C1" s="69"/>
      <c r="D1" s="69"/>
      <c r="E1" s="69"/>
      <c r="F1" s="69"/>
    </row>
    <row r="2" spans="1:6" s="4" customFormat="1" x14ac:dyDescent="0.25">
      <c r="F2" s="5"/>
    </row>
    <row r="3" spans="1:6" s="4" customFormat="1" x14ac:dyDescent="0.25">
      <c r="F3" s="5"/>
    </row>
    <row r="4" spans="1:6" s="4" customFormat="1" x14ac:dyDescent="0.25">
      <c r="F4" s="5"/>
    </row>
    <row r="5" spans="1:6" s="4" customFormat="1" x14ac:dyDescent="0.25">
      <c r="F5" s="5"/>
    </row>
    <row r="6" spans="1:6" s="4" customFormat="1" x14ac:dyDescent="0.25">
      <c r="F6" s="5"/>
    </row>
    <row r="7" spans="1:6" s="4" customFormat="1" x14ac:dyDescent="0.25">
      <c r="F7" s="5"/>
    </row>
    <row r="8" spans="1:6" s="4" customFormat="1" x14ac:dyDescent="0.25">
      <c r="F8" s="5"/>
    </row>
    <row r="9" spans="1:6" s="4" customFormat="1" ht="36.75" customHeight="1" x14ac:dyDescent="0.25">
      <c r="A9" s="4" t="s">
        <v>1</v>
      </c>
      <c r="B9" s="70" t="s">
        <v>67</v>
      </c>
      <c r="C9" s="70"/>
      <c r="D9" s="70"/>
      <c r="E9" s="70"/>
      <c r="F9" s="70"/>
    </row>
    <row r="10" spans="1:6" s="4" customFormat="1" x14ac:dyDescent="0.25">
      <c r="A10" s="4" t="s">
        <v>2</v>
      </c>
      <c r="B10" s="6" t="s">
        <v>63</v>
      </c>
      <c r="D10" s="6"/>
      <c r="F10" s="5"/>
    </row>
    <row r="11" spans="1:6" s="4" customFormat="1" ht="15.75" thickBot="1" x14ac:dyDescent="0.3">
      <c r="F11" s="5"/>
    </row>
    <row r="12" spans="1:6" s="4" customFormat="1" ht="22.5" customHeight="1" thickTop="1" x14ac:dyDescent="0.25">
      <c r="A12" s="71" t="s">
        <v>3</v>
      </c>
      <c r="B12" s="71"/>
      <c r="C12" s="71"/>
      <c r="D12" s="71"/>
      <c r="E12" s="71"/>
      <c r="F12" s="71"/>
    </row>
    <row r="13" spans="1:6" s="4" customFormat="1" ht="8.25" customHeight="1" thickBot="1" x14ac:dyDescent="0.3">
      <c r="A13" s="7"/>
      <c r="B13" s="7"/>
      <c r="C13" s="7"/>
      <c r="D13" s="7"/>
      <c r="E13" s="7"/>
      <c r="F13" s="7"/>
    </row>
    <row r="14" spans="1:6" s="4" customFormat="1" ht="16.5" thickTop="1" thickBot="1" x14ac:dyDescent="0.3">
      <c r="A14" s="8" t="s">
        <v>4</v>
      </c>
      <c r="B14" s="9" t="s">
        <v>5</v>
      </c>
      <c r="C14" s="10" t="s">
        <v>6</v>
      </c>
      <c r="D14" s="10" t="s">
        <v>7</v>
      </c>
      <c r="E14" s="10" t="s">
        <v>8</v>
      </c>
      <c r="F14" s="10" t="s">
        <v>9</v>
      </c>
    </row>
    <row r="15" spans="1:6" s="4" customFormat="1" ht="16.5" thickTop="1" x14ac:dyDescent="0.25">
      <c r="A15" s="19"/>
      <c r="B15" s="12"/>
      <c r="C15" s="19"/>
      <c r="D15" s="19"/>
      <c r="E15" s="19"/>
      <c r="F15" s="19"/>
    </row>
    <row r="16" spans="1:6" s="4" customFormat="1" x14ac:dyDescent="0.25">
      <c r="A16" s="51"/>
      <c r="B16" s="44" t="s">
        <v>54</v>
      </c>
      <c r="C16" s="51"/>
      <c r="D16" s="51"/>
      <c r="E16" s="51"/>
      <c r="F16" s="51"/>
    </row>
    <row r="17" spans="1:8" s="4" customFormat="1" ht="157.5" x14ac:dyDescent="0.25">
      <c r="A17" s="13" t="s">
        <v>55</v>
      </c>
      <c r="B17" s="14" t="s">
        <v>56</v>
      </c>
      <c r="C17" s="15" t="s">
        <v>57</v>
      </c>
      <c r="D17" s="16">
        <v>1</v>
      </c>
      <c r="E17" s="17">
        <v>3787</v>
      </c>
      <c r="F17" s="57">
        <f>+ROUND(D17*E17,2)</f>
        <v>3787</v>
      </c>
    </row>
    <row r="18" spans="1:8" s="4" customFormat="1" x14ac:dyDescent="0.25">
      <c r="A18" s="47"/>
      <c r="B18" s="45" t="s">
        <v>58</v>
      </c>
      <c r="C18" s="47"/>
      <c r="D18" s="47"/>
      <c r="E18" s="47"/>
      <c r="F18" s="46">
        <f>SUM(F17)</f>
        <v>3787</v>
      </c>
    </row>
    <row r="19" spans="1:8" s="4" customFormat="1" ht="15.75" x14ac:dyDescent="0.25">
      <c r="A19" s="19"/>
      <c r="B19" s="44" t="s">
        <v>10</v>
      </c>
      <c r="C19" s="19"/>
      <c r="D19" s="19"/>
      <c r="E19" s="19"/>
      <c r="F19" s="19"/>
    </row>
    <row r="20" spans="1:8" s="4" customFormat="1" ht="45" x14ac:dyDescent="0.25">
      <c r="A20" s="13" t="s">
        <v>11</v>
      </c>
      <c r="B20" s="14" t="s">
        <v>19</v>
      </c>
      <c r="C20" s="20" t="s">
        <v>12</v>
      </c>
      <c r="D20" s="21">
        <v>2784.67</v>
      </c>
      <c r="E20" s="22">
        <f>+'EST. MCDO'!G22</f>
        <v>13.59</v>
      </c>
      <c r="F20" s="17">
        <f>+ROUND(D20*E20,2)</f>
        <v>37843.67</v>
      </c>
    </row>
    <row r="21" spans="1:8" s="4" customFormat="1" ht="45" x14ac:dyDescent="0.25">
      <c r="A21" s="13" t="s">
        <v>20</v>
      </c>
      <c r="B21" s="31" t="s">
        <v>21</v>
      </c>
      <c r="C21" s="20" t="s">
        <v>12</v>
      </c>
      <c r="D21" s="21" t="e">
        <f>'1 ALIANZA.'!D18+#REF!</f>
        <v>#REF!</v>
      </c>
      <c r="E21" s="22">
        <f>+'EST. MCDO'!G23</f>
        <v>14.12</v>
      </c>
      <c r="F21" s="17" t="e">
        <f>+ROUND(D21*E21,2)</f>
        <v>#REF!</v>
      </c>
    </row>
    <row r="22" spans="1:8" s="4" customFormat="1" ht="67.5" x14ac:dyDescent="0.25">
      <c r="A22" s="13" t="s">
        <v>13</v>
      </c>
      <c r="B22" s="14" t="s">
        <v>22</v>
      </c>
      <c r="C22" s="20" t="s">
        <v>14</v>
      </c>
      <c r="D22" s="21" t="e">
        <f>'1 ALIANZA.'!D19+#REF!</f>
        <v>#REF!</v>
      </c>
      <c r="E22" s="22">
        <f>+'EST. MCDO'!G24</f>
        <v>2656.97</v>
      </c>
      <c r="F22" s="17" t="e">
        <f>+ROUND(D22*E22,2)</f>
        <v>#REF!</v>
      </c>
    </row>
    <row r="23" spans="1:8" s="4" customFormat="1" x14ac:dyDescent="0.25">
      <c r="A23" s="13"/>
      <c r="B23" s="45" t="s">
        <v>15</v>
      </c>
      <c r="C23" s="20"/>
      <c r="D23" s="21"/>
      <c r="E23" s="22"/>
      <c r="F23" s="23" t="e">
        <f>SUM(F20:F22)</f>
        <v>#REF!</v>
      </c>
    </row>
    <row r="24" spans="1:8" s="4" customFormat="1" x14ac:dyDescent="0.25">
      <c r="A24" s="13"/>
      <c r="B24" s="44" t="s">
        <v>39</v>
      </c>
      <c r="C24" s="20"/>
      <c r="D24" s="21"/>
      <c r="E24" s="22"/>
      <c r="F24" s="43"/>
    </row>
    <row r="25" spans="1:8" s="4" customFormat="1" ht="56.25" x14ac:dyDescent="0.25">
      <c r="A25" s="13" t="s">
        <v>41</v>
      </c>
      <c r="B25" s="14" t="s">
        <v>46</v>
      </c>
      <c r="C25" s="15" t="s">
        <v>12</v>
      </c>
      <c r="D25" s="16" t="e">
        <f>'1 ALIANZA.'!D22+#REF!</f>
        <v>#REF!</v>
      </c>
      <c r="E25" s="17">
        <f>+EST.MCDO.PIN.!G23</f>
        <v>116.69</v>
      </c>
      <c r="F25" s="17" t="e">
        <f>+ROUND(D25*E25,2)</f>
        <v>#REF!</v>
      </c>
    </row>
    <row r="26" spans="1:8" s="4" customFormat="1" x14ac:dyDescent="0.25">
      <c r="A26" s="13"/>
      <c r="B26" s="45" t="s">
        <v>43</v>
      </c>
      <c r="C26" s="20"/>
      <c r="D26" s="21"/>
      <c r="E26" s="22"/>
      <c r="F26" s="23" t="e">
        <f>SUM(F25)</f>
        <v>#REF!</v>
      </c>
    </row>
    <row r="27" spans="1:8" s="4" customFormat="1" x14ac:dyDescent="0.25">
      <c r="A27" s="13"/>
      <c r="B27" s="18"/>
      <c r="C27" s="20"/>
      <c r="D27" s="21"/>
      <c r="E27" s="22"/>
      <c r="F27" s="24"/>
    </row>
    <row r="28" spans="1:8" s="4" customFormat="1" x14ac:dyDescent="0.25">
      <c r="A28" s="13"/>
      <c r="B28" s="18"/>
      <c r="C28" s="20"/>
      <c r="D28" s="21"/>
      <c r="E28" s="22"/>
      <c r="F28" s="24"/>
    </row>
    <row r="29" spans="1:8" x14ac:dyDescent="0.25">
      <c r="E29" s="26" t="s">
        <v>16</v>
      </c>
      <c r="F29" s="23" t="e">
        <f>+F23+F26+F18</f>
        <v>#REF!</v>
      </c>
    </row>
    <row r="30" spans="1:8" x14ac:dyDescent="0.25">
      <c r="E30" s="26" t="s">
        <v>17</v>
      </c>
      <c r="F30" s="24" t="e">
        <f>+ROUND(F29*0.16,2)</f>
        <v>#REF!</v>
      </c>
    </row>
    <row r="31" spans="1:8" x14ac:dyDescent="0.25">
      <c r="E31" s="26" t="s">
        <v>18</v>
      </c>
      <c r="F31" s="23" t="e">
        <f>ROUND(+(F29+F30),2)</f>
        <v>#REF!</v>
      </c>
      <c r="H31" s="27"/>
    </row>
    <row r="32" spans="1:8" x14ac:dyDescent="0.25">
      <c r="E32" s="26"/>
      <c r="F32" s="43"/>
      <c r="H32" s="27"/>
    </row>
    <row r="33" spans="1:8" x14ac:dyDescent="0.25">
      <c r="E33" s="26"/>
      <c r="F33" s="43"/>
      <c r="H33" s="27"/>
    </row>
    <row r="34" spans="1:8" x14ac:dyDescent="0.25">
      <c r="E34" s="26"/>
      <c r="F34" s="43"/>
      <c r="H34" s="27"/>
    </row>
    <row r="35" spans="1:8" x14ac:dyDescent="0.25">
      <c r="B35" s="28"/>
      <c r="F35" s="22"/>
      <c r="H35" s="27"/>
    </row>
    <row r="36" spans="1:8" x14ac:dyDescent="0.2">
      <c r="A36" s="68" t="s">
        <v>59</v>
      </c>
      <c r="B36" s="68"/>
      <c r="C36" s="68"/>
      <c r="E36" s="68" t="s">
        <v>38</v>
      </c>
      <c r="F36" s="68"/>
      <c r="H36" s="27"/>
    </row>
    <row r="37" spans="1:8" x14ac:dyDescent="0.2">
      <c r="A37" s="68" t="s">
        <v>60</v>
      </c>
      <c r="B37" s="68"/>
      <c r="C37" s="68"/>
      <c r="E37" s="68" t="s">
        <v>37</v>
      </c>
      <c r="F37" s="68"/>
    </row>
  </sheetData>
  <mergeCells count="7">
    <mergeCell ref="A37:C37"/>
    <mergeCell ref="E37:F37"/>
    <mergeCell ref="A1:F1"/>
    <mergeCell ref="B9:F9"/>
    <mergeCell ref="A12:F12"/>
    <mergeCell ref="A36:C36"/>
    <mergeCell ref="E36:F36"/>
  </mergeCells>
  <conditionalFormatting sqref="E36:E37">
    <cfRule type="cellIs" dxfId="2" priority="1" operator="lessThanOrEqual">
      <formula>0</formula>
    </cfRule>
  </conditionalFormatting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theme="9" tint="0.59999389629810485"/>
  </sheetPr>
  <dimension ref="A1:H37"/>
  <sheetViews>
    <sheetView workbookViewId="0">
      <selection activeCell="B17" sqref="B17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11.42578125" style="25"/>
    <col min="4" max="5" width="13.42578125" style="25" customWidth="1"/>
    <col min="6" max="6" width="15.28515625" style="25" customWidth="1"/>
    <col min="7" max="7" width="11.42578125" style="25"/>
    <col min="8" max="8" width="15.140625" style="25" bestFit="1" customWidth="1"/>
    <col min="9" max="16384" width="11.42578125" style="25"/>
  </cols>
  <sheetData>
    <row r="1" spans="1:6" s="4" customFormat="1" ht="18.75" x14ac:dyDescent="0.25">
      <c r="A1" s="69" t="s">
        <v>0</v>
      </c>
      <c r="B1" s="69"/>
      <c r="C1" s="69"/>
      <c r="D1" s="69"/>
      <c r="E1" s="69"/>
      <c r="F1" s="69"/>
    </row>
    <row r="2" spans="1:6" s="4" customFormat="1" x14ac:dyDescent="0.25">
      <c r="F2" s="5"/>
    </row>
    <row r="3" spans="1:6" s="4" customFormat="1" x14ac:dyDescent="0.25">
      <c r="F3" s="5"/>
    </row>
    <row r="4" spans="1:6" s="4" customFormat="1" x14ac:dyDescent="0.25">
      <c r="F4" s="5"/>
    </row>
    <row r="5" spans="1:6" s="4" customFormat="1" x14ac:dyDescent="0.25">
      <c r="F5" s="5"/>
    </row>
    <row r="6" spans="1:6" s="4" customFormat="1" x14ac:dyDescent="0.25">
      <c r="F6" s="5"/>
    </row>
    <row r="7" spans="1:6" s="4" customFormat="1" x14ac:dyDescent="0.25">
      <c r="F7" s="5"/>
    </row>
    <row r="8" spans="1:6" s="4" customFormat="1" x14ac:dyDescent="0.25">
      <c r="F8" s="5"/>
    </row>
    <row r="9" spans="1:6" s="4" customFormat="1" ht="36.75" customHeight="1" x14ac:dyDescent="0.25">
      <c r="A9" s="4" t="s">
        <v>1</v>
      </c>
      <c r="B9" s="70" t="s">
        <v>68</v>
      </c>
      <c r="C9" s="70"/>
      <c r="D9" s="70"/>
      <c r="E9" s="70"/>
      <c r="F9" s="70"/>
    </row>
    <row r="10" spans="1:6" s="4" customFormat="1" x14ac:dyDescent="0.25">
      <c r="A10" s="4" t="s">
        <v>2</v>
      </c>
      <c r="B10" s="6" t="s">
        <v>63</v>
      </c>
      <c r="D10" s="6"/>
      <c r="F10" s="5"/>
    </row>
    <row r="11" spans="1:6" s="4" customFormat="1" ht="15.75" thickBot="1" x14ac:dyDescent="0.3">
      <c r="F11" s="5"/>
    </row>
    <row r="12" spans="1:6" s="4" customFormat="1" ht="22.5" customHeight="1" thickTop="1" x14ac:dyDescent="0.25">
      <c r="A12" s="71" t="s">
        <v>3</v>
      </c>
      <c r="B12" s="71"/>
      <c r="C12" s="71"/>
      <c r="D12" s="71"/>
      <c r="E12" s="71"/>
      <c r="F12" s="71"/>
    </row>
    <row r="13" spans="1:6" s="4" customFormat="1" ht="8.25" customHeight="1" thickBot="1" x14ac:dyDescent="0.3">
      <c r="A13" s="7"/>
      <c r="B13" s="7"/>
      <c r="C13" s="7"/>
      <c r="D13" s="7"/>
      <c r="E13" s="7"/>
      <c r="F13" s="7"/>
    </row>
    <row r="14" spans="1:6" s="4" customFormat="1" ht="16.5" thickTop="1" thickBot="1" x14ac:dyDescent="0.3">
      <c r="A14" s="8" t="s">
        <v>4</v>
      </c>
      <c r="B14" s="9" t="s">
        <v>5</v>
      </c>
      <c r="C14" s="10" t="s">
        <v>6</v>
      </c>
      <c r="D14" s="10" t="s">
        <v>7</v>
      </c>
      <c r="E14" s="10" t="s">
        <v>8</v>
      </c>
      <c r="F14" s="10" t="s">
        <v>9</v>
      </c>
    </row>
    <row r="15" spans="1:6" s="4" customFormat="1" ht="16.5" thickTop="1" x14ac:dyDescent="0.25">
      <c r="A15" s="19"/>
      <c r="B15" s="12"/>
      <c r="C15" s="19"/>
      <c r="D15" s="19"/>
      <c r="E15" s="19"/>
      <c r="F15" s="19"/>
    </row>
    <row r="16" spans="1:6" s="4" customFormat="1" x14ac:dyDescent="0.25">
      <c r="A16" s="51"/>
      <c r="B16" s="44" t="s">
        <v>54</v>
      </c>
      <c r="C16" s="51"/>
      <c r="D16" s="51"/>
      <c r="E16" s="51"/>
      <c r="F16" s="51"/>
    </row>
    <row r="17" spans="1:8" s="4" customFormat="1" ht="157.5" x14ac:dyDescent="0.25">
      <c r="A17" s="13" t="s">
        <v>55</v>
      </c>
      <c r="B17" s="56" t="s">
        <v>56</v>
      </c>
      <c r="C17" s="55" t="s">
        <v>57</v>
      </c>
      <c r="D17" s="16">
        <v>1</v>
      </c>
      <c r="E17" s="17">
        <v>3787</v>
      </c>
      <c r="F17" s="57">
        <f>+ROUND(D17*E17,2)</f>
        <v>3787</v>
      </c>
    </row>
    <row r="18" spans="1:8" s="4" customFormat="1" x14ac:dyDescent="0.25">
      <c r="A18" s="47"/>
      <c r="B18" s="45" t="s">
        <v>58</v>
      </c>
      <c r="C18" s="47"/>
      <c r="D18" s="47"/>
      <c r="E18" s="47"/>
      <c r="F18" s="46">
        <f>SUM(F17)</f>
        <v>3787</v>
      </c>
    </row>
    <row r="19" spans="1:8" s="4" customFormat="1" ht="15.75" x14ac:dyDescent="0.25">
      <c r="A19" s="19"/>
      <c r="B19" s="44" t="s">
        <v>10</v>
      </c>
      <c r="C19" s="19"/>
      <c r="D19" s="19"/>
      <c r="E19" s="19"/>
      <c r="F19" s="19"/>
    </row>
    <row r="20" spans="1:8" s="4" customFormat="1" ht="45" x14ac:dyDescent="0.25">
      <c r="A20" s="13" t="s">
        <v>11</v>
      </c>
      <c r="B20" s="56" t="s">
        <v>19</v>
      </c>
      <c r="C20" s="20" t="s">
        <v>12</v>
      </c>
      <c r="D20" s="21">
        <f>'4.1.  MAYO'!D16+'4.2 CAMIN'!D16+'4.3 STO NIÑO'!D16</f>
        <v>2760.8900000000003</v>
      </c>
      <c r="E20" s="22">
        <f>+'EST. MCDO'!G22</f>
        <v>13.59</v>
      </c>
      <c r="F20" s="17">
        <f>+ROUND(D20*E20,2)</f>
        <v>37520.5</v>
      </c>
    </row>
    <row r="21" spans="1:8" s="4" customFormat="1" ht="45" x14ac:dyDescent="0.25">
      <c r="A21" s="13" t="s">
        <v>20</v>
      </c>
      <c r="B21" s="31" t="s">
        <v>21</v>
      </c>
      <c r="C21" s="20" t="s">
        <v>12</v>
      </c>
      <c r="D21" s="21">
        <f>'4.1.  MAYO'!D17+'4.2 CAMIN'!D17+'4.3 STO NIÑO'!D17</f>
        <v>4693.51</v>
      </c>
      <c r="E21" s="22">
        <f>+'EST. MCDO'!G23</f>
        <v>14.12</v>
      </c>
      <c r="F21" s="17">
        <f>+ROUND(D21*E21,2)</f>
        <v>66272.36</v>
      </c>
    </row>
    <row r="22" spans="1:8" s="4" customFormat="1" ht="67.5" x14ac:dyDescent="0.25">
      <c r="A22" s="13" t="s">
        <v>13</v>
      </c>
      <c r="B22" s="56" t="s">
        <v>22</v>
      </c>
      <c r="C22" s="20" t="s">
        <v>14</v>
      </c>
      <c r="D22" s="21">
        <f>'4.1.  MAYO'!D18+'4.2 CAMIN'!D18+'4.3 STO NIÑO'!D18</f>
        <v>165.65</v>
      </c>
      <c r="E22" s="22">
        <f>+'EST. MCDO'!G24</f>
        <v>2656.97</v>
      </c>
      <c r="F22" s="17">
        <f>+ROUND(D22*E22,2)</f>
        <v>440127.08</v>
      </c>
    </row>
    <row r="23" spans="1:8" s="4" customFormat="1" x14ac:dyDescent="0.25">
      <c r="A23" s="13"/>
      <c r="B23" s="45" t="s">
        <v>15</v>
      </c>
      <c r="C23" s="20"/>
      <c r="D23" s="21"/>
      <c r="E23" s="22"/>
      <c r="F23" s="23">
        <f>SUM(F20:F22)</f>
        <v>543919.94000000006</v>
      </c>
    </row>
    <row r="24" spans="1:8" s="4" customFormat="1" x14ac:dyDescent="0.25">
      <c r="A24" s="13"/>
      <c r="B24" s="44" t="s">
        <v>39</v>
      </c>
      <c r="C24" s="20"/>
      <c r="D24" s="21"/>
      <c r="E24" s="22"/>
      <c r="F24" s="43"/>
    </row>
    <row r="25" spans="1:8" s="4" customFormat="1" ht="56.25" x14ac:dyDescent="0.25">
      <c r="A25" s="13" t="s">
        <v>41</v>
      </c>
      <c r="B25" s="56" t="s">
        <v>46</v>
      </c>
      <c r="C25" s="55" t="s">
        <v>12</v>
      </c>
      <c r="D25" s="16">
        <f>'4.1.  MAYO'!D21+'4.2 CAMIN'!D21+'4.3 STO NIÑO'!D21</f>
        <v>53</v>
      </c>
      <c r="E25" s="17">
        <f>+EST.MCDO.PIN.!G23</f>
        <v>116.69</v>
      </c>
      <c r="F25" s="17">
        <f>+ROUND(D25*E25,2)</f>
        <v>6184.57</v>
      </c>
    </row>
    <row r="26" spans="1:8" s="4" customFormat="1" x14ac:dyDescent="0.25">
      <c r="A26" s="13"/>
      <c r="B26" s="45" t="s">
        <v>43</v>
      </c>
      <c r="C26" s="20"/>
      <c r="D26" s="21"/>
      <c r="E26" s="22"/>
      <c r="F26" s="23">
        <f>SUM(F25)</f>
        <v>6184.57</v>
      </c>
    </row>
    <row r="27" spans="1:8" s="4" customFormat="1" x14ac:dyDescent="0.25">
      <c r="A27" s="13"/>
      <c r="B27" s="18"/>
      <c r="C27" s="20"/>
      <c r="D27" s="21"/>
      <c r="E27" s="22"/>
      <c r="F27" s="24"/>
    </row>
    <row r="28" spans="1:8" s="4" customFormat="1" x14ac:dyDescent="0.25">
      <c r="A28" s="13"/>
      <c r="B28" s="18"/>
      <c r="C28" s="20"/>
      <c r="D28" s="21"/>
      <c r="E28" s="22"/>
      <c r="F28" s="24"/>
    </row>
    <row r="29" spans="1:8" x14ac:dyDescent="0.25">
      <c r="E29" s="26" t="s">
        <v>16</v>
      </c>
      <c r="F29" s="23">
        <f>+F23+F26+F18</f>
        <v>553891.51</v>
      </c>
    </row>
    <row r="30" spans="1:8" x14ac:dyDescent="0.25">
      <c r="E30" s="26" t="s">
        <v>17</v>
      </c>
      <c r="F30" s="24">
        <f>+ROUND(F29*0.16,2)</f>
        <v>88622.64</v>
      </c>
    </row>
    <row r="31" spans="1:8" x14ac:dyDescent="0.25">
      <c r="E31" s="26" t="s">
        <v>18</v>
      </c>
      <c r="F31" s="23">
        <f>ROUND(+(F29+F30),2)</f>
        <v>642514.15</v>
      </c>
      <c r="H31" s="27"/>
    </row>
    <row r="32" spans="1:8" x14ac:dyDescent="0.25">
      <c r="E32" s="26"/>
      <c r="F32" s="43"/>
      <c r="H32" s="27"/>
    </row>
    <row r="33" spans="1:8" x14ac:dyDescent="0.25">
      <c r="E33" s="26"/>
      <c r="F33" s="43"/>
      <c r="H33" s="27"/>
    </row>
    <row r="34" spans="1:8" x14ac:dyDescent="0.25">
      <c r="E34" s="26"/>
      <c r="F34" s="43"/>
      <c r="H34" s="27"/>
    </row>
    <row r="35" spans="1:8" x14ac:dyDescent="0.25">
      <c r="B35" s="28"/>
      <c r="F35" s="22"/>
      <c r="H35" s="27"/>
    </row>
    <row r="36" spans="1:8" x14ac:dyDescent="0.2">
      <c r="A36" s="68" t="s">
        <v>59</v>
      </c>
      <c r="B36" s="68"/>
      <c r="C36" s="68"/>
      <c r="E36" s="68" t="s">
        <v>38</v>
      </c>
      <c r="F36" s="68"/>
      <c r="H36" s="27"/>
    </row>
    <row r="37" spans="1:8" x14ac:dyDescent="0.2">
      <c r="A37" s="68" t="s">
        <v>60</v>
      </c>
      <c r="B37" s="68"/>
      <c r="C37" s="68"/>
      <c r="E37" s="68" t="s">
        <v>37</v>
      </c>
      <c r="F37" s="68"/>
    </row>
  </sheetData>
  <mergeCells count="7">
    <mergeCell ref="A37:C37"/>
    <mergeCell ref="E37:F37"/>
    <mergeCell ref="A1:F1"/>
    <mergeCell ref="B9:F9"/>
    <mergeCell ref="A12:F12"/>
    <mergeCell ref="A36:C36"/>
    <mergeCell ref="E36:F36"/>
  </mergeCells>
  <conditionalFormatting sqref="E36:E37">
    <cfRule type="cellIs" dxfId="1" priority="1" operator="lessThanOrEqual">
      <formula>0</formula>
    </cfRule>
  </conditionalFormatting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G31"/>
  <sheetViews>
    <sheetView workbookViewId="0">
      <selection activeCell="B17" sqref="B17"/>
    </sheetView>
  </sheetViews>
  <sheetFormatPr baseColWidth="10" defaultRowHeight="11.25" x14ac:dyDescent="0.25"/>
  <cols>
    <col min="1" max="1" width="10.85546875" style="32" customWidth="1"/>
    <col min="2" max="2" width="39.140625" style="32" customWidth="1"/>
    <col min="3" max="3" width="7.42578125" style="32" customWidth="1"/>
    <col min="4" max="4" width="11.42578125" style="32"/>
    <col min="5" max="5" width="14.28515625" style="32" customWidth="1"/>
    <col min="6" max="6" width="11.42578125" style="32"/>
    <col min="7" max="7" width="13.5703125" style="32" customWidth="1"/>
    <col min="8" max="16384" width="11.42578125" style="32"/>
  </cols>
  <sheetData>
    <row r="1" spans="1:7" ht="15.75" x14ac:dyDescent="0.25">
      <c r="A1" s="72" t="s">
        <v>0</v>
      </c>
      <c r="B1" s="72"/>
      <c r="C1" s="72"/>
      <c r="D1" s="72"/>
      <c r="E1" s="72"/>
      <c r="F1" s="72"/>
      <c r="G1" s="72"/>
    </row>
    <row r="2" spans="1:7" x14ac:dyDescent="0.25">
      <c r="G2" s="33"/>
    </row>
    <row r="11" spans="1:7" ht="34.5" customHeight="1" x14ac:dyDescent="0.25">
      <c r="A11" s="34" t="s">
        <v>1</v>
      </c>
      <c r="B11" s="73" t="e">
        <f>+#REF!</f>
        <v>#REF!</v>
      </c>
      <c r="C11" s="73"/>
      <c r="D11" s="73"/>
      <c r="E11" s="73"/>
      <c r="F11" s="73"/>
    </row>
    <row r="12" spans="1:7" x14ac:dyDescent="0.25">
      <c r="A12" s="34" t="s">
        <v>2</v>
      </c>
      <c r="B12" s="35" t="e">
        <f>+#REF!</f>
        <v>#REF!</v>
      </c>
      <c r="C12" s="35"/>
      <c r="D12" s="35"/>
      <c r="E12" s="35"/>
      <c r="F12" s="35"/>
    </row>
    <row r="13" spans="1:7" ht="12" thickBot="1" x14ac:dyDescent="0.3">
      <c r="A13" s="36"/>
    </row>
    <row r="14" spans="1:7" ht="12" thickTop="1" x14ac:dyDescent="0.25">
      <c r="A14" s="37"/>
      <c r="B14" s="37"/>
      <c r="C14" s="37"/>
      <c r="D14" s="37"/>
      <c r="E14" s="37"/>
      <c r="F14" s="37"/>
      <c r="G14" s="37"/>
    </row>
    <row r="15" spans="1:7" customFormat="1" ht="15" x14ac:dyDescent="0.25">
      <c r="A15" s="74" t="s">
        <v>24</v>
      </c>
      <c r="B15" s="74"/>
      <c r="C15" s="74"/>
      <c r="D15" s="74"/>
      <c r="E15" s="74"/>
      <c r="F15" s="74"/>
      <c r="G15" s="74"/>
    </row>
    <row r="16" spans="1:7" customFormat="1" ht="15.75" thickBot="1" x14ac:dyDescent="0.3">
      <c r="A16" s="30"/>
      <c r="B16" s="30"/>
      <c r="C16" s="30"/>
      <c r="D16" s="30"/>
      <c r="E16" s="30"/>
      <c r="F16" s="30"/>
    </row>
    <row r="17" spans="1:7" customFormat="1" ht="16.5" customHeight="1" thickTop="1" thickBot="1" x14ac:dyDescent="0.3">
      <c r="A17" s="75" t="s">
        <v>4</v>
      </c>
      <c r="B17" s="75" t="s">
        <v>5</v>
      </c>
      <c r="C17" s="75" t="s">
        <v>6</v>
      </c>
      <c r="D17" s="78" t="s">
        <v>62</v>
      </c>
      <c r="E17" s="79"/>
      <c r="F17" s="80"/>
      <c r="G17" s="81" t="s">
        <v>25</v>
      </c>
    </row>
    <row r="18" spans="1:7" customFormat="1" ht="16.5" thickTop="1" thickBot="1" x14ac:dyDescent="0.3">
      <c r="A18" s="76"/>
      <c r="B18" s="76"/>
      <c r="C18" s="76"/>
      <c r="D18" s="78" t="s">
        <v>26</v>
      </c>
      <c r="E18" s="79"/>
      <c r="F18" s="80"/>
      <c r="G18" s="82"/>
    </row>
    <row r="19" spans="1:7" customFormat="1" ht="46.5" thickTop="1" thickBot="1" x14ac:dyDescent="0.3">
      <c r="A19" s="77"/>
      <c r="B19" s="77"/>
      <c r="C19" s="77"/>
      <c r="D19" s="38" t="s">
        <v>27</v>
      </c>
      <c r="E19" s="38" t="s">
        <v>28</v>
      </c>
      <c r="F19" s="38" t="s">
        <v>29</v>
      </c>
      <c r="G19" s="83"/>
    </row>
    <row r="20" spans="1:7" ht="12" thickTop="1" x14ac:dyDescent="0.25"/>
    <row r="21" spans="1:7" x14ac:dyDescent="0.25">
      <c r="B21" s="39" t="s">
        <v>30</v>
      </c>
    </row>
    <row r="22" spans="1:7" ht="45" x14ac:dyDescent="0.25">
      <c r="A22" s="13" t="s">
        <v>11</v>
      </c>
      <c r="B22" s="14" t="s">
        <v>31</v>
      </c>
      <c r="C22" s="1" t="s">
        <v>12</v>
      </c>
      <c r="D22" s="2">
        <v>16.350000000000001</v>
      </c>
      <c r="E22" s="2">
        <v>12.46</v>
      </c>
      <c r="F22" s="2">
        <v>11.97</v>
      </c>
      <c r="G22" s="40">
        <f>ROUND(AVERAGE(D22:F22),2)</f>
        <v>13.59</v>
      </c>
    </row>
    <row r="23" spans="1:7" ht="45" x14ac:dyDescent="0.25">
      <c r="A23" s="13" t="s">
        <v>20</v>
      </c>
      <c r="B23" s="14" t="s">
        <v>32</v>
      </c>
      <c r="C23" s="1" t="s">
        <v>12</v>
      </c>
      <c r="D23" s="2">
        <v>17.45</v>
      </c>
      <c r="E23" s="2">
        <v>12.46</v>
      </c>
      <c r="F23" s="2">
        <v>12.45</v>
      </c>
      <c r="G23" s="40">
        <f t="shared" ref="G23:G24" si="0">ROUND(AVERAGE(D23:F23),2)</f>
        <v>14.12</v>
      </c>
    </row>
    <row r="24" spans="1:7" ht="78.75" x14ac:dyDescent="0.25">
      <c r="A24" s="13" t="s">
        <v>33</v>
      </c>
      <c r="B24" s="14" t="s">
        <v>34</v>
      </c>
      <c r="C24" s="1" t="s">
        <v>14</v>
      </c>
      <c r="D24" s="2">
        <v>2738.5</v>
      </c>
      <c r="E24" s="2">
        <v>2657.4</v>
      </c>
      <c r="F24" s="2">
        <v>2575</v>
      </c>
      <c r="G24" s="40">
        <f t="shared" si="0"/>
        <v>2656.97</v>
      </c>
    </row>
    <row r="25" spans="1:7" x14ac:dyDescent="0.25">
      <c r="B25" s="41"/>
      <c r="C25" s="3"/>
      <c r="D25" s="42"/>
      <c r="E25" s="42"/>
      <c r="F25" s="42"/>
      <c r="G25" s="42"/>
    </row>
    <row r="26" spans="1:7" x14ac:dyDescent="0.25">
      <c r="B26" s="41"/>
      <c r="C26" s="3"/>
      <c r="D26" s="42"/>
      <c r="E26" s="42"/>
      <c r="F26" s="42"/>
      <c r="G26" s="42"/>
    </row>
    <row r="27" spans="1:7" ht="33.75" x14ac:dyDescent="0.25">
      <c r="B27" s="41" t="s">
        <v>35</v>
      </c>
      <c r="C27" s="3"/>
      <c r="D27" s="42"/>
      <c r="E27" s="42"/>
      <c r="F27" s="42"/>
      <c r="G27" s="42"/>
    </row>
    <row r="28" spans="1:7" x14ac:dyDescent="0.25">
      <c r="B28" s="35" t="s">
        <v>36</v>
      </c>
      <c r="C28" s="3"/>
      <c r="D28" s="42"/>
      <c r="E28" s="42"/>
      <c r="F28" s="42"/>
      <c r="G28" s="42"/>
    </row>
    <row r="29" spans="1:7" x14ac:dyDescent="0.25">
      <c r="B29" s="41"/>
      <c r="C29" s="3"/>
      <c r="D29" s="42"/>
      <c r="E29" s="42"/>
      <c r="F29" s="42"/>
      <c r="G29" s="42"/>
    </row>
    <row r="30" spans="1:7" x14ac:dyDescent="0.25">
      <c r="B30" s="41"/>
      <c r="C30" s="3"/>
      <c r="D30" s="42"/>
      <c r="E30" s="42"/>
      <c r="F30" s="42"/>
      <c r="G30" s="42"/>
    </row>
    <row r="31" spans="1:7" x14ac:dyDescent="0.25">
      <c r="B31" s="41"/>
      <c r="C31" s="3"/>
      <c r="D31" s="42"/>
      <c r="E31" s="42"/>
      <c r="F31" s="42"/>
      <c r="G31" s="42"/>
    </row>
  </sheetData>
  <mergeCells count="9">
    <mergeCell ref="A1:G1"/>
    <mergeCell ref="B11:F11"/>
    <mergeCell ref="A15:G15"/>
    <mergeCell ref="A17:A19"/>
    <mergeCell ref="B17:B19"/>
    <mergeCell ref="C17:C19"/>
    <mergeCell ref="D17:F17"/>
    <mergeCell ref="G17:G19"/>
    <mergeCell ref="D18:F18"/>
  </mergeCells>
  <pageMargins left="0.7" right="0.7" top="0.75" bottom="0.75" header="0.3" footer="0.3"/>
  <pageSetup scale="8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G31"/>
  <sheetViews>
    <sheetView workbookViewId="0">
      <selection activeCell="B17" sqref="B17"/>
    </sheetView>
  </sheetViews>
  <sheetFormatPr baseColWidth="10" defaultRowHeight="11.25" x14ac:dyDescent="0.25"/>
  <cols>
    <col min="1" max="1" width="10.85546875" style="32" customWidth="1"/>
    <col min="2" max="2" width="36" style="32" customWidth="1"/>
    <col min="3" max="3" width="7.42578125" style="32" customWidth="1"/>
    <col min="4" max="4" width="11.42578125" style="32"/>
    <col min="5" max="5" width="14.28515625" style="32" customWidth="1"/>
    <col min="6" max="6" width="11.42578125" style="32"/>
    <col min="7" max="7" width="13.5703125" style="32" customWidth="1"/>
    <col min="8" max="16384" width="11.42578125" style="32"/>
  </cols>
  <sheetData>
    <row r="1" spans="1:7" ht="15.75" x14ac:dyDescent="0.25">
      <c r="A1" s="72" t="s">
        <v>0</v>
      </c>
      <c r="B1" s="72"/>
      <c r="C1" s="72"/>
      <c r="D1" s="72"/>
      <c r="E1" s="72"/>
      <c r="F1" s="72"/>
      <c r="G1" s="72"/>
    </row>
    <row r="2" spans="1:7" x14ac:dyDescent="0.25">
      <c r="G2" s="33"/>
    </row>
    <row r="11" spans="1:7" ht="33.75" customHeight="1" x14ac:dyDescent="0.25">
      <c r="A11" s="34" t="s">
        <v>1</v>
      </c>
      <c r="B11" s="73" t="e">
        <f>+'EST. MCDO'!B11:F11</f>
        <v>#REF!</v>
      </c>
      <c r="C11" s="73"/>
      <c r="D11" s="73"/>
      <c r="E11" s="73"/>
      <c r="F11" s="73"/>
    </row>
    <row r="12" spans="1:7" x14ac:dyDescent="0.25">
      <c r="A12" s="34" t="s">
        <v>2</v>
      </c>
      <c r="B12" s="35" t="e">
        <f>+#REF!</f>
        <v>#REF!</v>
      </c>
      <c r="C12" s="35"/>
      <c r="D12" s="35"/>
      <c r="E12" s="35"/>
      <c r="F12" s="35"/>
    </row>
    <row r="13" spans="1:7" ht="12" thickBot="1" x14ac:dyDescent="0.3">
      <c r="A13" s="36"/>
    </row>
    <row r="14" spans="1:7" ht="12" thickTop="1" x14ac:dyDescent="0.25">
      <c r="A14" s="37"/>
      <c r="B14" s="37"/>
      <c r="C14" s="37"/>
      <c r="D14" s="37"/>
      <c r="E14" s="37"/>
      <c r="F14" s="37"/>
      <c r="G14" s="37"/>
    </row>
    <row r="15" spans="1:7" customFormat="1" ht="15" x14ac:dyDescent="0.25">
      <c r="A15" s="74" t="s">
        <v>24</v>
      </c>
      <c r="B15" s="74"/>
      <c r="C15" s="74"/>
      <c r="D15" s="74"/>
      <c r="E15" s="74"/>
      <c r="F15" s="74"/>
      <c r="G15" s="74"/>
    </row>
    <row r="16" spans="1:7" customFormat="1" ht="15.75" thickBot="1" x14ac:dyDescent="0.3">
      <c r="A16" s="30"/>
      <c r="B16" s="30"/>
      <c r="C16" s="30"/>
      <c r="D16" s="30"/>
      <c r="E16" s="30"/>
      <c r="F16" s="30"/>
    </row>
    <row r="17" spans="1:7" customFormat="1" ht="16.5" customHeight="1" thickTop="1" thickBot="1" x14ac:dyDescent="0.3">
      <c r="A17" s="75" t="s">
        <v>4</v>
      </c>
      <c r="B17" s="75" t="s">
        <v>5</v>
      </c>
      <c r="C17" s="75" t="s">
        <v>6</v>
      </c>
      <c r="D17" s="78" t="s">
        <v>62</v>
      </c>
      <c r="E17" s="79"/>
      <c r="F17" s="80"/>
      <c r="G17" s="81" t="s">
        <v>25</v>
      </c>
    </row>
    <row r="18" spans="1:7" customFormat="1" ht="16.5" thickTop="1" thickBot="1" x14ac:dyDescent="0.3">
      <c r="A18" s="76"/>
      <c r="B18" s="76"/>
      <c r="C18" s="76"/>
      <c r="D18" s="78" t="s">
        <v>26</v>
      </c>
      <c r="E18" s="79"/>
      <c r="F18" s="80"/>
      <c r="G18" s="82"/>
    </row>
    <row r="19" spans="1:7" customFormat="1" ht="16.5" thickTop="1" thickBot="1" x14ac:dyDescent="0.3">
      <c r="A19" s="77"/>
      <c r="B19" s="77"/>
      <c r="C19" s="77"/>
      <c r="D19" s="38" t="s">
        <v>51</v>
      </c>
      <c r="E19" s="38" t="s">
        <v>52</v>
      </c>
      <c r="F19" s="38" t="s">
        <v>53</v>
      </c>
      <c r="G19" s="83"/>
    </row>
    <row r="20" spans="1:7" ht="12" thickTop="1" x14ac:dyDescent="0.25"/>
    <row r="21" spans="1:7" x14ac:dyDescent="0.25">
      <c r="B21" s="39" t="s">
        <v>61</v>
      </c>
    </row>
    <row r="22" spans="1:7" ht="56.25" customHeight="1" x14ac:dyDescent="0.25">
      <c r="A22" s="85" t="s">
        <v>41</v>
      </c>
      <c r="B22" s="84" t="s">
        <v>49</v>
      </c>
      <c r="C22" s="1" t="s">
        <v>50</v>
      </c>
      <c r="D22" s="2">
        <v>2324.14</v>
      </c>
      <c r="E22" s="2">
        <v>2219.83</v>
      </c>
      <c r="F22" s="2">
        <v>2107.44</v>
      </c>
      <c r="G22" s="40">
        <f>ROUND(AVERAGE(D22:F22),2)</f>
        <v>2217.14</v>
      </c>
    </row>
    <row r="23" spans="1:7" ht="12.75" x14ac:dyDescent="0.25">
      <c r="A23" s="85"/>
      <c r="B23" s="84"/>
      <c r="C23" s="1" t="s">
        <v>12</v>
      </c>
      <c r="D23" s="2">
        <f>+D22/19</f>
        <v>122.32315789473684</v>
      </c>
      <c r="E23" s="2">
        <f>+E22/19</f>
        <v>116.83315789473684</v>
      </c>
      <c r="F23" s="2">
        <f>+F22/19</f>
        <v>110.91789473684211</v>
      </c>
      <c r="G23" s="40">
        <f>ROUND(G22/19,2)</f>
        <v>116.69</v>
      </c>
    </row>
    <row r="24" spans="1:7" ht="12.75" x14ac:dyDescent="0.25">
      <c r="A24" s="13"/>
      <c r="B24" s="14"/>
      <c r="C24" s="1"/>
      <c r="D24" s="2"/>
      <c r="E24" s="2"/>
      <c r="F24" s="2"/>
      <c r="G24" s="40"/>
    </row>
    <row r="25" spans="1:7" x14ac:dyDescent="0.25">
      <c r="B25" s="41"/>
      <c r="C25" s="3"/>
      <c r="D25" s="42"/>
      <c r="E25" s="42"/>
      <c r="F25" s="42"/>
      <c r="G25" s="42"/>
    </row>
    <row r="26" spans="1:7" x14ac:dyDescent="0.25">
      <c r="B26" s="41"/>
      <c r="C26" s="3"/>
      <c r="D26" s="42"/>
      <c r="E26" s="42"/>
      <c r="F26" s="42"/>
      <c r="G26" s="42"/>
    </row>
    <row r="27" spans="1:7" x14ac:dyDescent="0.25">
      <c r="B27" s="41"/>
      <c r="C27" s="3"/>
      <c r="D27" s="42"/>
      <c r="E27" s="42"/>
      <c r="F27" s="42"/>
      <c r="G27" s="42"/>
    </row>
    <row r="28" spans="1:7" x14ac:dyDescent="0.25">
      <c r="B28" s="35" t="s">
        <v>36</v>
      </c>
      <c r="C28" s="3"/>
      <c r="D28" s="42"/>
      <c r="E28" s="42"/>
      <c r="F28" s="42"/>
      <c r="G28" s="42"/>
    </row>
    <row r="29" spans="1:7" x14ac:dyDescent="0.25">
      <c r="B29" s="41"/>
      <c r="C29" s="3"/>
      <c r="D29" s="42"/>
      <c r="E29" s="42"/>
      <c r="F29" s="42"/>
      <c r="G29" s="42"/>
    </row>
    <row r="30" spans="1:7" x14ac:dyDescent="0.25">
      <c r="B30" s="41"/>
      <c r="C30" s="3"/>
      <c r="D30" s="42"/>
      <c r="E30" s="42"/>
      <c r="F30" s="42"/>
      <c r="G30" s="42"/>
    </row>
    <row r="31" spans="1:7" x14ac:dyDescent="0.25">
      <c r="B31" s="41"/>
      <c r="C31" s="3"/>
      <c r="D31" s="42"/>
      <c r="E31" s="42"/>
      <c r="F31" s="42"/>
      <c r="G31" s="42"/>
    </row>
  </sheetData>
  <mergeCells count="11">
    <mergeCell ref="B22:B23"/>
    <mergeCell ref="A22:A23"/>
    <mergeCell ref="A1:G1"/>
    <mergeCell ref="B11:F11"/>
    <mergeCell ref="A15:G15"/>
    <mergeCell ref="A17:A19"/>
    <mergeCell ref="B17:B19"/>
    <mergeCell ref="C17:C19"/>
    <mergeCell ref="D17:F17"/>
    <mergeCell ref="G17:G19"/>
    <mergeCell ref="D18:F18"/>
  </mergeCells>
  <pageMargins left="0.7" right="0.7" top="0.75" bottom="0.75" header="0.3" footer="0.3"/>
  <pageSetup scale="8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31"/>
  <sheetViews>
    <sheetView tabSelected="1" view="pageBreakPreview" topLeftCell="A19" zoomScale="200" zoomScaleNormal="100" zoomScaleSheetLayoutView="200" workbookViewId="0">
      <selection activeCell="B24" sqref="B24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11.42578125" style="25"/>
    <col min="4" max="5" width="13.42578125" style="25" customWidth="1"/>
    <col min="6" max="6" width="15.28515625" style="25" customWidth="1"/>
    <col min="7" max="7" width="11.42578125" style="25"/>
    <col min="8" max="8" width="15.140625" style="25" bestFit="1" customWidth="1"/>
    <col min="9" max="16384" width="11.42578125" style="25"/>
  </cols>
  <sheetData>
    <row r="1" spans="1:7" s="4" customFormat="1" ht="18.75" x14ac:dyDescent="0.25">
      <c r="A1" s="69" t="s">
        <v>0</v>
      </c>
      <c r="B1" s="69"/>
      <c r="C1" s="69"/>
      <c r="D1" s="69"/>
      <c r="E1" s="69"/>
      <c r="F1" s="69"/>
    </row>
    <row r="2" spans="1:7" s="4" customFormat="1" x14ac:dyDescent="0.25">
      <c r="F2" s="5"/>
    </row>
    <row r="3" spans="1:7" s="4" customFormat="1" x14ac:dyDescent="0.25">
      <c r="F3" s="5"/>
    </row>
    <row r="4" spans="1:7" s="4" customFormat="1" x14ac:dyDescent="0.25">
      <c r="F4" s="5"/>
    </row>
    <row r="5" spans="1:7" s="4" customFormat="1" x14ac:dyDescent="0.25">
      <c r="A5" s="4" t="s">
        <v>76</v>
      </c>
      <c r="B5" s="6" t="s">
        <v>77</v>
      </c>
      <c r="F5" s="5"/>
    </row>
    <row r="6" spans="1:7" s="4" customFormat="1" ht="59.25" customHeight="1" x14ac:dyDescent="0.25">
      <c r="A6" s="4" t="s">
        <v>1</v>
      </c>
      <c r="B6" s="70" t="s">
        <v>91</v>
      </c>
      <c r="C6" s="70"/>
      <c r="D6" s="70"/>
      <c r="E6" s="70"/>
      <c r="F6" s="70"/>
    </row>
    <row r="7" spans="1:7" s="4" customFormat="1" x14ac:dyDescent="0.25">
      <c r="A7" s="4" t="s">
        <v>2</v>
      </c>
      <c r="B7" s="6" t="s">
        <v>63</v>
      </c>
      <c r="D7" s="6"/>
      <c r="F7" s="5"/>
    </row>
    <row r="8" spans="1:7" s="4" customFormat="1" x14ac:dyDescent="0.25">
      <c r="B8" s="6"/>
      <c r="F8" s="5"/>
    </row>
    <row r="9" spans="1:7" s="4" customFormat="1" ht="22.5" customHeight="1" x14ac:dyDescent="0.2">
      <c r="A9" s="74" t="s">
        <v>82</v>
      </c>
      <c r="B9" s="74"/>
      <c r="C9" s="74"/>
      <c r="D9" s="74"/>
      <c r="E9" s="74"/>
      <c r="F9" s="74"/>
      <c r="G9" s="74"/>
    </row>
    <row r="10" spans="1:7" s="4" customFormat="1" ht="8.25" customHeight="1" thickBot="1" x14ac:dyDescent="0.3">
      <c r="A10" s="7"/>
      <c r="B10" s="7"/>
      <c r="C10" s="7"/>
      <c r="D10" s="7"/>
      <c r="E10" s="7"/>
      <c r="F10" s="7"/>
    </row>
    <row r="11" spans="1:7" s="4" customFormat="1" ht="16.5" thickTop="1" thickBot="1" x14ac:dyDescent="0.3">
      <c r="A11" s="59" t="s">
        <v>4</v>
      </c>
      <c r="B11" s="59" t="s">
        <v>5</v>
      </c>
      <c r="C11" s="59" t="s">
        <v>6</v>
      </c>
      <c r="D11" s="59" t="s">
        <v>7</v>
      </c>
      <c r="E11" s="59" t="s">
        <v>8</v>
      </c>
      <c r="F11" s="59" t="s">
        <v>9</v>
      </c>
    </row>
    <row r="12" spans="1:7" s="4" customFormat="1" ht="15.75" thickTop="1" x14ac:dyDescent="0.25">
      <c r="A12" s="54"/>
      <c r="B12" s="44"/>
      <c r="C12" s="54"/>
      <c r="D12" s="54"/>
      <c r="E12" s="54"/>
      <c r="F12" s="54"/>
    </row>
    <row r="13" spans="1:7" s="4" customFormat="1" ht="45" x14ac:dyDescent="0.25">
      <c r="A13" s="65" t="s">
        <v>84</v>
      </c>
      <c r="B13" s="12" t="s">
        <v>69</v>
      </c>
      <c r="C13" s="66" t="s">
        <v>83</v>
      </c>
      <c r="D13" s="67">
        <v>1</v>
      </c>
      <c r="E13" s="49"/>
      <c r="F13" s="17"/>
    </row>
    <row r="14" spans="1:7" s="4" customFormat="1" ht="45" x14ac:dyDescent="0.25">
      <c r="A14" s="65" t="s">
        <v>85</v>
      </c>
      <c r="B14" s="12" t="s">
        <v>70</v>
      </c>
      <c r="C14" s="66" t="s">
        <v>83</v>
      </c>
      <c r="D14" s="67">
        <v>1</v>
      </c>
      <c r="E14" s="49"/>
      <c r="F14" s="17"/>
    </row>
    <row r="15" spans="1:7" s="4" customFormat="1" ht="45" x14ac:dyDescent="0.25">
      <c r="A15" s="65" t="s">
        <v>86</v>
      </c>
      <c r="B15" s="12" t="s">
        <v>65</v>
      </c>
      <c r="C15" s="66" t="s">
        <v>83</v>
      </c>
      <c r="D15" s="67">
        <v>1</v>
      </c>
      <c r="E15" s="49"/>
      <c r="F15" s="17"/>
    </row>
    <row r="16" spans="1:7" s="4" customFormat="1" ht="45" x14ac:dyDescent="0.25">
      <c r="A16" s="65" t="s">
        <v>87</v>
      </c>
      <c r="B16" s="12" t="s">
        <v>64</v>
      </c>
      <c r="C16" s="66" t="s">
        <v>83</v>
      </c>
      <c r="D16" s="67">
        <v>1</v>
      </c>
      <c r="E16" s="49"/>
      <c r="F16" s="17"/>
    </row>
    <row r="17" spans="1:8" s="4" customFormat="1" ht="45" x14ac:dyDescent="0.25">
      <c r="A17" s="65" t="s">
        <v>88</v>
      </c>
      <c r="B17" s="12" t="s">
        <v>71</v>
      </c>
      <c r="C17" s="66" t="s">
        <v>83</v>
      </c>
      <c r="D17" s="67">
        <v>1</v>
      </c>
      <c r="E17" s="49"/>
      <c r="F17" s="17"/>
    </row>
    <row r="18" spans="1:8" s="4" customFormat="1" ht="45" x14ac:dyDescent="0.25">
      <c r="A18" s="65" t="s">
        <v>89</v>
      </c>
      <c r="B18" s="12" t="s">
        <v>72</v>
      </c>
      <c r="C18" s="66" t="s">
        <v>83</v>
      </c>
      <c r="D18" s="67">
        <v>1</v>
      </c>
      <c r="E18" s="49"/>
      <c r="F18" s="17"/>
    </row>
    <row r="19" spans="1:8" s="4" customFormat="1" ht="45" x14ac:dyDescent="0.25">
      <c r="A19" s="65" t="s">
        <v>90</v>
      </c>
      <c r="B19" s="12" t="s">
        <v>66</v>
      </c>
      <c r="C19" s="66" t="s">
        <v>83</v>
      </c>
      <c r="D19" s="67">
        <v>1</v>
      </c>
      <c r="E19" s="49"/>
      <c r="F19" s="17"/>
    </row>
    <row r="20" spans="1:8" s="4" customFormat="1" x14ac:dyDescent="0.25">
      <c r="A20" s="65"/>
      <c r="B20" s="12"/>
      <c r="C20" s="66"/>
      <c r="D20" s="67"/>
      <c r="E20" s="49"/>
      <c r="F20" s="17"/>
    </row>
    <row r="21" spans="1:8" s="4" customFormat="1" x14ac:dyDescent="0.25">
      <c r="A21" s="65"/>
      <c r="B21" s="12"/>
      <c r="C21" s="66"/>
      <c r="D21" s="67"/>
      <c r="E21" s="49"/>
      <c r="F21" s="17"/>
    </row>
    <row r="22" spans="1:8" x14ac:dyDescent="0.25">
      <c r="E22" s="63" t="s">
        <v>78</v>
      </c>
      <c r="F22" s="23"/>
    </row>
    <row r="23" spans="1:8" x14ac:dyDescent="0.25">
      <c r="E23" s="63" t="s">
        <v>17</v>
      </c>
      <c r="F23" s="24"/>
    </row>
    <row r="24" spans="1:8" x14ac:dyDescent="0.25">
      <c r="E24" s="63" t="s">
        <v>18</v>
      </c>
      <c r="F24" s="23"/>
      <c r="H24" s="27"/>
    </row>
    <row r="25" spans="1:8" x14ac:dyDescent="0.25">
      <c r="B25" s="28"/>
      <c r="E25" s="63" t="s">
        <v>79</v>
      </c>
      <c r="F25" s="22"/>
      <c r="H25" s="27"/>
    </row>
    <row r="26" spans="1:8" x14ac:dyDescent="0.25">
      <c r="B26" s="28"/>
      <c r="F26" s="22"/>
      <c r="H26" s="27"/>
    </row>
    <row r="27" spans="1:8" x14ac:dyDescent="0.15">
      <c r="A27" s="64" t="s">
        <v>80</v>
      </c>
      <c r="B27" s="28"/>
      <c r="F27" s="22"/>
      <c r="H27" s="27"/>
    </row>
    <row r="28" spans="1:8" x14ac:dyDescent="0.15">
      <c r="A28" s="64" t="s">
        <v>81</v>
      </c>
      <c r="B28" s="28"/>
      <c r="F28" s="22"/>
      <c r="H28" s="27"/>
    </row>
    <row r="29" spans="1:8" x14ac:dyDescent="0.25">
      <c r="B29" s="28"/>
      <c r="F29" s="22"/>
      <c r="H29" s="27"/>
    </row>
    <row r="30" spans="1:8" x14ac:dyDescent="0.25">
      <c r="B30" s="28"/>
      <c r="F30" s="22"/>
      <c r="H30" s="27"/>
    </row>
    <row r="31" spans="1:8" x14ac:dyDescent="0.25">
      <c r="B31" s="28"/>
      <c r="F31" s="22"/>
      <c r="H31" s="27"/>
    </row>
  </sheetData>
  <mergeCells count="3">
    <mergeCell ref="A1:F1"/>
    <mergeCell ref="B6:F6"/>
    <mergeCell ref="A9:G9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theme="9" tint="-0.249977111117893"/>
  </sheetPr>
  <dimension ref="A1:I33"/>
  <sheetViews>
    <sheetView view="pageBreakPreview" zoomScale="200" zoomScaleNormal="100" zoomScaleSheetLayoutView="200" workbookViewId="0">
      <selection activeCell="B9" sqref="B9:G9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9.42578125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8" s="4" customFormat="1" ht="18.75" x14ac:dyDescent="0.25">
      <c r="A1" s="69" t="s">
        <v>0</v>
      </c>
      <c r="B1" s="69"/>
      <c r="C1" s="69"/>
      <c r="D1" s="69"/>
      <c r="E1" s="69"/>
      <c r="F1" s="69"/>
      <c r="G1" s="69"/>
    </row>
    <row r="2" spans="1:8" s="4" customFormat="1" x14ac:dyDescent="0.25">
      <c r="G2" s="5"/>
    </row>
    <row r="3" spans="1:8" s="4" customFormat="1" x14ac:dyDescent="0.25">
      <c r="G3" s="5"/>
    </row>
    <row r="4" spans="1:8" s="4" customFormat="1" x14ac:dyDescent="0.25">
      <c r="G4" s="5"/>
    </row>
    <row r="5" spans="1:8" s="4" customFormat="1" x14ac:dyDescent="0.25">
      <c r="G5" s="5"/>
    </row>
    <row r="6" spans="1:8" s="4" customFormat="1" x14ac:dyDescent="0.25">
      <c r="G6" s="5"/>
    </row>
    <row r="7" spans="1:8" s="4" customFormat="1" x14ac:dyDescent="0.25">
      <c r="G7" s="5"/>
    </row>
    <row r="8" spans="1:8" s="4" customFormat="1" x14ac:dyDescent="0.25">
      <c r="A8" s="4" t="s">
        <v>76</v>
      </c>
      <c r="B8" s="6" t="s">
        <v>77</v>
      </c>
      <c r="G8" s="5"/>
    </row>
    <row r="9" spans="1:8" s="4" customFormat="1" ht="39" customHeight="1" x14ac:dyDescent="0.25">
      <c r="A9" s="4" t="s">
        <v>1</v>
      </c>
      <c r="B9" s="70" t="s">
        <v>69</v>
      </c>
      <c r="C9" s="70"/>
      <c r="D9" s="70"/>
      <c r="E9" s="70"/>
      <c r="F9" s="70"/>
      <c r="G9" s="70"/>
    </row>
    <row r="10" spans="1:8" s="4" customFormat="1" x14ac:dyDescent="0.25">
      <c r="A10" s="4" t="s">
        <v>2</v>
      </c>
      <c r="B10" s="6" t="s">
        <v>63</v>
      </c>
      <c r="D10" s="6"/>
      <c r="G10" s="5"/>
    </row>
    <row r="11" spans="1:8" s="4" customFormat="1" x14ac:dyDescent="0.25">
      <c r="G11" s="5"/>
    </row>
    <row r="12" spans="1:8" s="4" customFormat="1" ht="22.5" customHeight="1" x14ac:dyDescent="0.2">
      <c r="A12" s="74" t="s">
        <v>75</v>
      </c>
      <c r="B12" s="74"/>
      <c r="C12" s="74"/>
      <c r="D12" s="74"/>
      <c r="E12" s="74"/>
      <c r="F12" s="74"/>
      <c r="G12" s="74"/>
      <c r="H12" s="62"/>
    </row>
    <row r="13" spans="1:8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8" s="4" customFormat="1" ht="16.5" thickTop="1" thickBot="1" x14ac:dyDescent="0.3">
      <c r="A14" s="59" t="s">
        <v>4</v>
      </c>
      <c r="B14" s="60" t="s">
        <v>5</v>
      </c>
      <c r="C14" s="61" t="s">
        <v>6</v>
      </c>
      <c r="D14" s="61" t="s">
        <v>7</v>
      </c>
      <c r="E14" s="61" t="s">
        <v>73</v>
      </c>
      <c r="F14" s="61" t="s">
        <v>74</v>
      </c>
      <c r="G14" s="61" t="s">
        <v>9</v>
      </c>
    </row>
    <row r="15" spans="1:8" s="4" customFormat="1" ht="15.75" thickTop="1" x14ac:dyDescent="0.25">
      <c r="A15" s="11"/>
      <c r="B15" s="11"/>
      <c r="C15" s="11"/>
      <c r="D15" s="11"/>
      <c r="E15" s="11"/>
      <c r="F15" s="11"/>
      <c r="G15" s="11"/>
    </row>
    <row r="16" spans="1:8" s="4" customFormat="1" x14ac:dyDescent="0.25">
      <c r="A16" s="47"/>
      <c r="B16" s="44" t="s">
        <v>10</v>
      </c>
      <c r="C16" s="47"/>
      <c r="D16" s="47"/>
      <c r="E16" s="47"/>
      <c r="F16" s="47"/>
      <c r="G16" s="47"/>
    </row>
    <row r="17" spans="1:9" s="4" customFormat="1" ht="33.75" x14ac:dyDescent="0.25">
      <c r="A17" s="13" t="s">
        <v>11</v>
      </c>
      <c r="B17" s="14" t="s">
        <v>44</v>
      </c>
      <c r="C17" s="52" t="s">
        <v>12</v>
      </c>
      <c r="D17" s="48">
        <v>928.99900000000002</v>
      </c>
      <c r="E17" s="49"/>
      <c r="F17" s="49"/>
      <c r="G17" s="49"/>
    </row>
    <row r="18" spans="1:9" s="4" customFormat="1" ht="33.75" x14ac:dyDescent="0.25">
      <c r="A18" s="13" t="s">
        <v>20</v>
      </c>
      <c r="B18" s="14" t="s">
        <v>48</v>
      </c>
      <c r="C18" s="52" t="s">
        <v>12</v>
      </c>
      <c r="D18" s="48">
        <v>1579.3</v>
      </c>
      <c r="E18" s="49"/>
      <c r="F18" s="49"/>
      <c r="G18" s="17"/>
    </row>
    <row r="19" spans="1:9" s="4" customFormat="1" ht="67.5" x14ac:dyDescent="0.25">
      <c r="A19" s="13" t="s">
        <v>13</v>
      </c>
      <c r="B19" s="14" t="s">
        <v>45</v>
      </c>
      <c r="C19" s="52" t="s">
        <v>14</v>
      </c>
      <c r="D19" s="48">
        <v>55.74</v>
      </c>
      <c r="E19" s="49"/>
      <c r="F19" s="49"/>
      <c r="G19" s="49"/>
    </row>
    <row r="20" spans="1:9" s="4" customFormat="1" x14ac:dyDescent="0.25">
      <c r="A20" s="13"/>
      <c r="B20" s="45" t="s">
        <v>42</v>
      </c>
      <c r="C20" s="52"/>
      <c r="D20" s="48"/>
      <c r="E20" s="49"/>
      <c r="F20" s="49"/>
      <c r="G20" s="46"/>
    </row>
    <row r="21" spans="1:9" s="4" customFormat="1" x14ac:dyDescent="0.25">
      <c r="A21" s="13"/>
      <c r="B21" s="44" t="s">
        <v>39</v>
      </c>
      <c r="C21" s="52"/>
      <c r="D21" s="48"/>
      <c r="E21" s="49"/>
      <c r="F21" s="49"/>
      <c r="G21" s="53"/>
    </row>
    <row r="22" spans="1:9" s="4" customFormat="1" ht="56.25" x14ac:dyDescent="0.25">
      <c r="A22" s="13" t="s">
        <v>41</v>
      </c>
      <c r="B22" s="14" t="s">
        <v>46</v>
      </c>
      <c r="C22" s="15" t="s">
        <v>12</v>
      </c>
      <c r="D22" s="16">
        <v>33</v>
      </c>
      <c r="E22" s="17"/>
      <c r="F22" s="17"/>
      <c r="G22" s="17"/>
    </row>
    <row r="23" spans="1:9" s="4" customFormat="1" x14ac:dyDescent="0.25">
      <c r="A23" s="13"/>
      <c r="B23" s="45" t="s">
        <v>43</v>
      </c>
      <c r="C23" s="52"/>
      <c r="D23" s="48"/>
      <c r="E23" s="49"/>
      <c r="F23" s="49"/>
      <c r="G23" s="46"/>
    </row>
    <row r="24" spans="1:9" s="4" customFormat="1" x14ac:dyDescent="0.25">
      <c r="A24" s="13"/>
      <c r="B24" s="18"/>
      <c r="C24" s="20"/>
      <c r="D24" s="21"/>
      <c r="E24" s="22"/>
      <c r="F24" s="22"/>
      <c r="G24" s="53"/>
    </row>
    <row r="25" spans="1:9" x14ac:dyDescent="0.25">
      <c r="E25" s="63" t="s">
        <v>78</v>
      </c>
      <c r="F25" s="26"/>
      <c r="G25" s="23"/>
    </row>
    <row r="26" spans="1:9" x14ac:dyDescent="0.25">
      <c r="E26" s="63" t="s">
        <v>17</v>
      </c>
      <c r="F26" s="26"/>
      <c r="G26" s="24"/>
    </row>
    <row r="27" spans="1:9" x14ac:dyDescent="0.25">
      <c r="E27" s="63" t="s">
        <v>18</v>
      </c>
      <c r="F27" s="26"/>
      <c r="G27" s="23"/>
      <c r="I27" s="27"/>
    </row>
    <row r="28" spans="1:9" x14ac:dyDescent="0.25">
      <c r="B28" s="28"/>
      <c r="E28" s="63" t="s">
        <v>79</v>
      </c>
      <c r="F28" s="26"/>
      <c r="G28" s="43"/>
      <c r="I28" s="27"/>
    </row>
    <row r="29" spans="1:9" x14ac:dyDescent="0.15">
      <c r="A29" s="64" t="s">
        <v>80</v>
      </c>
      <c r="B29" s="28"/>
      <c r="F29" s="26"/>
      <c r="G29" s="43"/>
      <c r="I29" s="27"/>
    </row>
    <row r="30" spans="1:9" x14ac:dyDescent="0.15">
      <c r="A30" s="64" t="s">
        <v>81</v>
      </c>
      <c r="B30" s="28"/>
      <c r="F30" s="26"/>
      <c r="G30" s="43"/>
      <c r="I30" s="27"/>
    </row>
    <row r="31" spans="1:9" x14ac:dyDescent="0.25">
      <c r="E31" s="26"/>
      <c r="F31" s="26"/>
      <c r="G31" s="43"/>
      <c r="I31" s="27"/>
    </row>
    <row r="32" spans="1:9" x14ac:dyDescent="0.25">
      <c r="E32" s="26"/>
      <c r="F32" s="26"/>
      <c r="G32" s="43"/>
      <c r="I32" s="27"/>
    </row>
    <row r="33" spans="2:9" x14ac:dyDescent="0.25">
      <c r="B33" s="28"/>
      <c r="G33" s="22"/>
      <c r="I33" s="29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theme="9" tint="-0.249977111117893"/>
  </sheetPr>
  <dimension ref="A1:I32"/>
  <sheetViews>
    <sheetView view="pageBreakPreview" zoomScale="200" zoomScaleNormal="100" zoomScaleSheetLayoutView="200" workbookViewId="0">
      <selection activeCell="B9" sqref="B9:G9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69" t="s">
        <v>0</v>
      </c>
      <c r="B1" s="69"/>
      <c r="C1" s="69"/>
      <c r="D1" s="69"/>
      <c r="E1" s="69"/>
      <c r="F1" s="69"/>
      <c r="G1" s="69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76</v>
      </c>
      <c r="B8" s="6" t="s">
        <v>77</v>
      </c>
      <c r="G8" s="5"/>
    </row>
    <row r="9" spans="1:7" s="4" customFormat="1" ht="33" customHeight="1" x14ac:dyDescent="0.25">
      <c r="A9" s="4" t="s">
        <v>1</v>
      </c>
      <c r="B9" s="70" t="s">
        <v>70</v>
      </c>
      <c r="C9" s="70"/>
      <c r="D9" s="70"/>
      <c r="E9" s="70"/>
      <c r="F9" s="70"/>
      <c r="G9" s="70"/>
    </row>
    <row r="10" spans="1:7" s="4" customFormat="1" x14ac:dyDescent="0.25">
      <c r="A10" s="4" t="s">
        <v>2</v>
      </c>
      <c r="B10" s="6" t="s">
        <v>63</v>
      </c>
      <c r="D10" s="6"/>
      <c r="G10" s="5"/>
    </row>
    <row r="11" spans="1:7" s="4" customFormat="1" x14ac:dyDescent="0.25">
      <c r="G11" s="5"/>
    </row>
    <row r="12" spans="1:7" s="4" customFormat="1" x14ac:dyDescent="0.2">
      <c r="A12" s="74" t="s">
        <v>75</v>
      </c>
      <c r="B12" s="74"/>
      <c r="C12" s="74"/>
      <c r="D12" s="74"/>
      <c r="E12" s="74"/>
      <c r="F12" s="74"/>
      <c r="G12" s="74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59" t="s">
        <v>4</v>
      </c>
      <c r="B14" s="60" t="s">
        <v>5</v>
      </c>
      <c r="C14" s="61" t="s">
        <v>6</v>
      </c>
      <c r="D14" s="61" t="s">
        <v>7</v>
      </c>
      <c r="E14" s="61" t="s">
        <v>73</v>
      </c>
      <c r="F14" s="61" t="s">
        <v>74</v>
      </c>
      <c r="G14" s="61" t="s">
        <v>9</v>
      </c>
    </row>
    <row r="15" spans="1:7" s="4" customFormat="1" ht="16.5" thickTop="1" x14ac:dyDescent="0.25">
      <c r="A15" s="19"/>
      <c r="B15" s="44" t="s">
        <v>10</v>
      </c>
      <c r="C15" s="19"/>
      <c r="D15" s="47"/>
      <c r="E15" s="47"/>
      <c r="F15" s="47"/>
      <c r="G15" s="47"/>
    </row>
    <row r="16" spans="1:7" s="4" customFormat="1" ht="33.75" x14ac:dyDescent="0.25">
      <c r="A16" s="13" t="s">
        <v>11</v>
      </c>
      <c r="B16" s="58" t="s">
        <v>44</v>
      </c>
      <c r="C16" s="20" t="s">
        <v>12</v>
      </c>
      <c r="D16" s="48">
        <v>1855.67</v>
      </c>
      <c r="E16" s="49"/>
      <c r="F16" s="49"/>
      <c r="G16" s="49"/>
    </row>
    <row r="17" spans="1:9" s="4" customFormat="1" ht="33.75" x14ac:dyDescent="0.25">
      <c r="A17" s="13" t="s">
        <v>20</v>
      </c>
      <c r="B17" s="58" t="s">
        <v>48</v>
      </c>
      <c r="C17" s="52" t="s">
        <v>12</v>
      </c>
      <c r="D17" s="48">
        <v>3154.64</v>
      </c>
      <c r="E17" s="49"/>
      <c r="F17" s="49"/>
      <c r="G17" s="17"/>
    </row>
    <row r="18" spans="1:9" s="4" customFormat="1" ht="67.5" x14ac:dyDescent="0.25">
      <c r="A18" s="13" t="s">
        <v>13</v>
      </c>
      <c r="B18" s="58" t="s">
        <v>45</v>
      </c>
      <c r="C18" s="20" t="s">
        <v>14</v>
      </c>
      <c r="D18" s="48">
        <v>111.34</v>
      </c>
      <c r="E18" s="49"/>
      <c r="F18" s="49"/>
      <c r="G18" s="49"/>
    </row>
    <row r="19" spans="1:9" s="4" customFormat="1" x14ac:dyDescent="0.25">
      <c r="A19" s="13"/>
      <c r="B19" s="45" t="s">
        <v>15</v>
      </c>
      <c r="C19" s="20"/>
      <c r="D19" s="48"/>
      <c r="E19" s="49"/>
      <c r="F19" s="49"/>
      <c r="G19" s="46"/>
    </row>
    <row r="20" spans="1:9" s="4" customFormat="1" x14ac:dyDescent="0.25">
      <c r="A20" s="13"/>
      <c r="B20" s="44" t="s">
        <v>39</v>
      </c>
      <c r="C20" s="20"/>
      <c r="D20" s="48"/>
      <c r="E20" s="49"/>
      <c r="F20" s="49"/>
      <c r="G20" s="50"/>
    </row>
    <row r="21" spans="1:9" s="4" customFormat="1" ht="56.25" x14ac:dyDescent="0.25">
      <c r="A21" s="13" t="s">
        <v>41</v>
      </c>
      <c r="B21" s="58" t="s">
        <v>46</v>
      </c>
      <c r="C21" s="55" t="s">
        <v>12</v>
      </c>
      <c r="D21" s="16">
        <v>60</v>
      </c>
      <c r="E21" s="17"/>
      <c r="F21" s="17"/>
      <c r="G21" s="49"/>
    </row>
    <row r="22" spans="1:9" s="4" customFormat="1" x14ac:dyDescent="0.25">
      <c r="A22" s="13"/>
      <c r="B22" s="45" t="s">
        <v>40</v>
      </c>
      <c r="C22" s="20"/>
      <c r="D22" s="48"/>
      <c r="E22" s="49"/>
      <c r="F22" s="49"/>
      <c r="G22" s="46"/>
    </row>
    <row r="23" spans="1:9" s="4" customFormat="1" x14ac:dyDescent="0.25">
      <c r="A23" s="13"/>
      <c r="B23" s="12"/>
      <c r="C23" s="20"/>
      <c r="D23" s="21"/>
      <c r="E23" s="22"/>
      <c r="F23" s="22"/>
      <c r="G23" s="24"/>
    </row>
    <row r="24" spans="1:9" x14ac:dyDescent="0.25">
      <c r="E24" s="26"/>
      <c r="F24" s="26"/>
      <c r="G24" s="23"/>
    </row>
    <row r="25" spans="1:9" x14ac:dyDescent="0.25">
      <c r="E25" s="63" t="s">
        <v>78</v>
      </c>
      <c r="F25" s="26"/>
      <c r="G25" s="24"/>
    </row>
    <row r="26" spans="1:9" x14ac:dyDescent="0.25">
      <c r="E26" s="63" t="s">
        <v>17</v>
      </c>
      <c r="F26" s="26"/>
      <c r="G26" s="23"/>
      <c r="I26" s="27"/>
    </row>
    <row r="27" spans="1:9" x14ac:dyDescent="0.25">
      <c r="E27" s="63" t="s">
        <v>18</v>
      </c>
      <c r="F27" s="26"/>
      <c r="G27" s="43"/>
      <c r="I27" s="27"/>
    </row>
    <row r="28" spans="1:9" x14ac:dyDescent="0.25">
      <c r="B28" s="28"/>
      <c r="E28" s="63" t="s">
        <v>79</v>
      </c>
      <c r="F28" s="26"/>
      <c r="G28" s="43"/>
      <c r="I28" s="27"/>
    </row>
    <row r="29" spans="1:9" x14ac:dyDescent="0.15">
      <c r="A29" s="64" t="s">
        <v>80</v>
      </c>
      <c r="B29" s="28"/>
      <c r="F29" s="26"/>
      <c r="G29" s="43"/>
      <c r="I29" s="27"/>
    </row>
    <row r="30" spans="1:9" x14ac:dyDescent="0.15">
      <c r="A30" s="64" t="s">
        <v>81</v>
      </c>
      <c r="B30" s="28"/>
      <c r="F30" s="26"/>
      <c r="G30" s="43"/>
      <c r="I30" s="27"/>
    </row>
    <row r="31" spans="1:9" x14ac:dyDescent="0.25">
      <c r="B31" s="28"/>
      <c r="G31" s="22"/>
      <c r="I31" s="29"/>
    </row>
    <row r="32" spans="1:9" x14ac:dyDescent="0.25">
      <c r="G32" s="22"/>
    </row>
  </sheetData>
  <mergeCells count="3">
    <mergeCell ref="A1:G1"/>
    <mergeCell ref="B9:G9"/>
    <mergeCell ref="A12:G12"/>
  </mergeCells>
  <pageMargins left="0.31496062992125984" right="0.31496062992125984" top="0.74803149606299213" bottom="0.74803149606299213" header="0.31496062992125984" footer="0.31496062992125984"/>
  <pageSetup scale="8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tabColor theme="9" tint="-0.249977111117893"/>
  </sheetPr>
  <dimension ref="A1:I29"/>
  <sheetViews>
    <sheetView view="pageBreakPreview" zoomScale="200" zoomScaleNormal="100" zoomScaleSheetLayoutView="200" workbookViewId="0">
      <selection activeCell="B9" sqref="B9:G9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0.7109375" style="25" customWidth="1"/>
    <col min="5" max="6" width="13.42578125" style="25" customWidth="1"/>
    <col min="7" max="7" width="15.28515625" style="25" customWidth="1"/>
    <col min="8" max="8" width="11.42578125" style="25"/>
    <col min="9" max="9" width="12" style="25" bestFit="1" customWidth="1"/>
    <col min="10" max="16384" width="11.42578125" style="25"/>
  </cols>
  <sheetData>
    <row r="1" spans="1:7" s="4" customFormat="1" ht="18.75" x14ac:dyDescent="0.25">
      <c r="A1" s="69" t="s">
        <v>0</v>
      </c>
      <c r="B1" s="69"/>
      <c r="C1" s="69"/>
      <c r="D1" s="69"/>
      <c r="E1" s="69"/>
      <c r="F1" s="69"/>
      <c r="G1" s="69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76</v>
      </c>
      <c r="B8" s="6" t="s">
        <v>77</v>
      </c>
      <c r="G8" s="5"/>
    </row>
    <row r="9" spans="1:7" s="4" customFormat="1" ht="32.25" customHeight="1" x14ac:dyDescent="0.25">
      <c r="A9" s="4" t="s">
        <v>1</v>
      </c>
      <c r="B9" s="70" t="s">
        <v>65</v>
      </c>
      <c r="C9" s="70"/>
      <c r="D9" s="70"/>
      <c r="E9" s="70"/>
      <c r="F9" s="70"/>
      <c r="G9" s="70"/>
    </row>
    <row r="10" spans="1:7" s="4" customFormat="1" x14ac:dyDescent="0.25">
      <c r="A10" s="4" t="s">
        <v>2</v>
      </c>
      <c r="B10" s="6" t="s">
        <v>63</v>
      </c>
      <c r="D10" s="6"/>
      <c r="G10" s="5"/>
    </row>
    <row r="11" spans="1:7" s="4" customFormat="1" x14ac:dyDescent="0.25">
      <c r="G11" s="5"/>
    </row>
    <row r="12" spans="1:7" s="4" customFormat="1" ht="22.5" customHeight="1" x14ac:dyDescent="0.2">
      <c r="A12" s="74" t="s">
        <v>75</v>
      </c>
      <c r="B12" s="74"/>
      <c r="C12" s="74"/>
      <c r="D12" s="74"/>
      <c r="E12" s="74"/>
      <c r="F12" s="74"/>
      <c r="G12" s="7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59" t="s">
        <v>4</v>
      </c>
      <c r="B14" s="60" t="s">
        <v>5</v>
      </c>
      <c r="C14" s="61" t="s">
        <v>6</v>
      </c>
      <c r="D14" s="61" t="s">
        <v>7</v>
      </c>
      <c r="E14" s="61" t="s">
        <v>73</v>
      </c>
      <c r="F14" s="61" t="s">
        <v>74</v>
      </c>
      <c r="G14" s="61" t="s">
        <v>9</v>
      </c>
    </row>
    <row r="15" spans="1:7" s="4" customFormat="1" ht="15.75" thickTop="1" x14ac:dyDescent="0.25">
      <c r="A15" s="47"/>
      <c r="B15" s="44" t="s">
        <v>10</v>
      </c>
      <c r="C15" s="47"/>
      <c r="D15" s="47"/>
      <c r="E15" s="47"/>
      <c r="F15" s="47"/>
      <c r="G15" s="47"/>
    </row>
    <row r="16" spans="1:7" s="4" customFormat="1" ht="33.75" x14ac:dyDescent="0.25">
      <c r="A16" s="13" t="s">
        <v>11</v>
      </c>
      <c r="B16" s="14" t="s">
        <v>44</v>
      </c>
      <c r="C16" s="52" t="s">
        <v>12</v>
      </c>
      <c r="D16" s="48">
        <v>1244.29</v>
      </c>
      <c r="E16" s="49"/>
      <c r="F16" s="49"/>
      <c r="G16" s="49"/>
    </row>
    <row r="17" spans="1:9" s="4" customFormat="1" ht="67.5" x14ac:dyDescent="0.25">
      <c r="A17" s="13" t="s">
        <v>13</v>
      </c>
      <c r="B17" s="14" t="s">
        <v>45</v>
      </c>
      <c r="C17" s="52" t="s">
        <v>14</v>
      </c>
      <c r="D17" s="48">
        <v>74.66</v>
      </c>
      <c r="E17" s="49"/>
      <c r="F17" s="49"/>
      <c r="G17" s="49"/>
    </row>
    <row r="18" spans="1:9" s="4" customFormat="1" x14ac:dyDescent="0.25">
      <c r="A18" s="13"/>
      <c r="B18" s="45" t="s">
        <v>42</v>
      </c>
      <c r="C18" s="52"/>
      <c r="D18" s="48"/>
      <c r="E18" s="49"/>
      <c r="F18" s="49"/>
      <c r="G18" s="46"/>
    </row>
    <row r="19" spans="1:9" s="4" customFormat="1" x14ac:dyDescent="0.25">
      <c r="A19" s="13"/>
      <c r="B19" s="44" t="s">
        <v>39</v>
      </c>
      <c r="C19" s="52"/>
      <c r="D19" s="48"/>
      <c r="E19" s="49"/>
      <c r="F19" s="49"/>
      <c r="G19" s="50"/>
    </row>
    <row r="20" spans="1:9" s="4" customFormat="1" ht="56.25" x14ac:dyDescent="0.25">
      <c r="A20" s="13" t="s">
        <v>41</v>
      </c>
      <c r="B20" s="14" t="s">
        <v>46</v>
      </c>
      <c r="C20" s="15" t="s">
        <v>12</v>
      </c>
      <c r="D20" s="16">
        <v>31</v>
      </c>
      <c r="E20" s="17"/>
      <c r="F20" s="17"/>
      <c r="G20" s="17"/>
    </row>
    <row r="21" spans="1:9" s="4" customFormat="1" x14ac:dyDescent="0.25">
      <c r="A21" s="13"/>
      <c r="B21" s="45" t="s">
        <v>43</v>
      </c>
      <c r="C21" s="52"/>
      <c r="D21" s="48"/>
      <c r="E21" s="49"/>
      <c r="F21" s="49"/>
      <c r="G21" s="46"/>
    </row>
    <row r="22" spans="1:9" s="4" customFormat="1" x14ac:dyDescent="0.25">
      <c r="A22" s="13"/>
      <c r="B22" s="18"/>
      <c r="C22" s="20"/>
      <c r="D22" s="21"/>
      <c r="E22" s="22"/>
      <c r="F22" s="22"/>
      <c r="G22" s="43"/>
    </row>
    <row r="23" spans="1:9" s="4" customFormat="1" x14ac:dyDescent="0.25">
      <c r="A23" s="25"/>
      <c r="B23" s="25"/>
      <c r="C23" s="25"/>
      <c r="D23" s="25"/>
      <c r="E23" s="63" t="s">
        <v>78</v>
      </c>
      <c r="F23" s="22"/>
      <c r="G23" s="43"/>
    </row>
    <row r="24" spans="1:9" x14ac:dyDescent="0.25">
      <c r="E24" s="63" t="s">
        <v>17</v>
      </c>
      <c r="F24" s="28"/>
      <c r="G24" s="23"/>
    </row>
    <row r="25" spans="1:9" x14ac:dyDescent="0.25">
      <c r="E25" s="63" t="s">
        <v>18</v>
      </c>
      <c r="F25" s="28"/>
      <c r="G25" s="24"/>
    </row>
    <row r="26" spans="1:9" x14ac:dyDescent="0.25">
      <c r="B26" s="28"/>
      <c r="E26" s="63" t="s">
        <v>79</v>
      </c>
      <c r="F26" s="28"/>
      <c r="G26" s="23"/>
      <c r="I26" s="27"/>
    </row>
    <row r="27" spans="1:9" x14ac:dyDescent="0.15">
      <c r="A27" s="64" t="s">
        <v>80</v>
      </c>
      <c r="B27" s="28"/>
      <c r="G27" s="22"/>
      <c r="I27" s="29"/>
    </row>
    <row r="28" spans="1:9" x14ac:dyDescent="0.15">
      <c r="A28" s="64" t="s">
        <v>81</v>
      </c>
      <c r="B28" s="28"/>
      <c r="G28" s="22"/>
    </row>
    <row r="29" spans="1:9" x14ac:dyDescent="0.25">
      <c r="G29" s="22"/>
    </row>
  </sheetData>
  <mergeCells count="3">
    <mergeCell ref="A1:G1"/>
    <mergeCell ref="B9:G9"/>
    <mergeCell ref="A12:G12"/>
  </mergeCells>
  <printOptions horizontalCentered="1"/>
  <pageMargins left="0.39370078740157483" right="0.39370078740157483" top="0.74803149606299213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theme="9" tint="-0.249977111117893"/>
  </sheetPr>
  <dimension ref="A1:I33"/>
  <sheetViews>
    <sheetView view="pageBreakPreview" topLeftCell="A7" zoomScale="200" zoomScaleNormal="100" zoomScaleSheetLayoutView="200" workbookViewId="0">
      <selection activeCell="B9" sqref="B9:G9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7.42578125" style="25" customWidth="1"/>
    <col min="4" max="4" width="9" style="25" customWidth="1"/>
    <col min="5" max="6" width="13.42578125" style="25" customWidth="1"/>
    <col min="7" max="7" width="15.28515625" style="25" customWidth="1"/>
    <col min="8" max="8" width="11.42578125" style="25"/>
    <col min="9" max="9" width="12.5703125" style="25" bestFit="1" customWidth="1"/>
    <col min="10" max="16384" width="11.42578125" style="25"/>
  </cols>
  <sheetData>
    <row r="1" spans="1:7" s="4" customFormat="1" ht="18.75" x14ac:dyDescent="0.25">
      <c r="A1" s="69" t="s">
        <v>0</v>
      </c>
      <c r="B1" s="69"/>
      <c r="C1" s="69"/>
      <c r="D1" s="69"/>
      <c r="E1" s="69"/>
      <c r="F1" s="69"/>
      <c r="G1" s="69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76</v>
      </c>
      <c r="B8" s="6" t="s">
        <v>77</v>
      </c>
      <c r="G8" s="5"/>
    </row>
    <row r="9" spans="1:7" s="4" customFormat="1" ht="35.25" customHeight="1" x14ac:dyDescent="0.25">
      <c r="A9" s="4" t="s">
        <v>1</v>
      </c>
      <c r="B9" s="70" t="s">
        <v>64</v>
      </c>
      <c r="C9" s="70"/>
      <c r="D9" s="70"/>
      <c r="E9" s="70"/>
      <c r="F9" s="70"/>
      <c r="G9" s="70"/>
    </row>
    <row r="10" spans="1:7" s="4" customFormat="1" x14ac:dyDescent="0.25">
      <c r="A10" s="4" t="s">
        <v>2</v>
      </c>
      <c r="B10" s="6" t="s">
        <v>63</v>
      </c>
      <c r="D10" s="6"/>
      <c r="G10" s="5"/>
    </row>
    <row r="11" spans="1:7" s="4" customFormat="1" x14ac:dyDescent="0.25">
      <c r="G11" s="5"/>
    </row>
    <row r="12" spans="1:7" s="4" customFormat="1" x14ac:dyDescent="0.2">
      <c r="A12" s="74" t="s">
        <v>75</v>
      </c>
      <c r="B12" s="74"/>
      <c r="C12" s="74"/>
      <c r="D12" s="74"/>
      <c r="E12" s="74"/>
      <c r="F12" s="74"/>
      <c r="G12" s="74"/>
    </row>
    <row r="13" spans="1:7" s="4" customFormat="1" ht="16.5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59" t="s">
        <v>4</v>
      </c>
      <c r="B14" s="60" t="s">
        <v>5</v>
      </c>
      <c r="C14" s="61" t="s">
        <v>6</v>
      </c>
      <c r="D14" s="61" t="s">
        <v>7</v>
      </c>
      <c r="E14" s="61" t="s">
        <v>73</v>
      </c>
      <c r="F14" s="61" t="s">
        <v>74</v>
      </c>
      <c r="G14" s="61" t="s">
        <v>9</v>
      </c>
    </row>
    <row r="15" spans="1:7" s="4" customFormat="1" ht="15.75" thickTop="1" x14ac:dyDescent="0.25">
      <c r="A15" s="11"/>
      <c r="B15" s="11"/>
      <c r="C15" s="11"/>
      <c r="D15" s="11"/>
      <c r="E15" s="11"/>
      <c r="F15" s="11"/>
      <c r="G15" s="11"/>
    </row>
    <row r="16" spans="1:7" s="4" customFormat="1" ht="15.75" x14ac:dyDescent="0.25">
      <c r="A16" s="19"/>
      <c r="B16" s="44" t="s">
        <v>10</v>
      </c>
      <c r="C16" s="19"/>
      <c r="D16" s="47"/>
      <c r="E16" s="47"/>
      <c r="F16" s="47"/>
      <c r="G16" s="47"/>
    </row>
    <row r="17" spans="1:9" s="4" customFormat="1" ht="33.75" x14ac:dyDescent="0.25">
      <c r="A17" s="13" t="s">
        <v>11</v>
      </c>
      <c r="B17" s="14" t="s">
        <v>44</v>
      </c>
      <c r="C17" s="20" t="s">
        <v>12</v>
      </c>
      <c r="D17" s="48">
        <v>1213.68</v>
      </c>
      <c r="E17" s="49"/>
      <c r="F17" s="49"/>
      <c r="G17" s="49"/>
    </row>
    <row r="18" spans="1:9" s="4" customFormat="1" ht="33.75" x14ac:dyDescent="0.25">
      <c r="A18" s="13" t="s">
        <v>20</v>
      </c>
      <c r="B18" s="14" t="s">
        <v>48</v>
      </c>
      <c r="C18" s="52" t="s">
        <v>12</v>
      </c>
      <c r="D18" s="48">
        <v>2063.2600000000002</v>
      </c>
      <c r="E18" s="49"/>
      <c r="F18" s="49"/>
      <c r="G18" s="17"/>
    </row>
    <row r="19" spans="1:9" s="4" customFormat="1" ht="67.5" x14ac:dyDescent="0.25">
      <c r="A19" s="13" t="s">
        <v>13</v>
      </c>
      <c r="B19" s="14" t="s">
        <v>45</v>
      </c>
      <c r="C19" s="20" t="s">
        <v>14</v>
      </c>
      <c r="D19" s="48">
        <v>72.819999999999993</v>
      </c>
      <c r="E19" s="49"/>
      <c r="F19" s="49"/>
      <c r="G19" s="49"/>
    </row>
    <row r="20" spans="1:9" s="4" customFormat="1" x14ac:dyDescent="0.25">
      <c r="A20" s="13"/>
      <c r="B20" s="45" t="s">
        <v>15</v>
      </c>
      <c r="C20" s="20"/>
      <c r="D20" s="48"/>
      <c r="E20" s="49"/>
      <c r="F20" s="49"/>
      <c r="G20" s="46"/>
    </row>
    <row r="21" spans="1:9" s="4" customFormat="1" x14ac:dyDescent="0.25">
      <c r="A21" s="13"/>
      <c r="B21" s="44" t="s">
        <v>39</v>
      </c>
      <c r="C21" s="20"/>
      <c r="D21" s="48"/>
      <c r="E21" s="49"/>
      <c r="F21" s="49"/>
      <c r="G21" s="50"/>
    </row>
    <row r="22" spans="1:9" s="4" customFormat="1" ht="56.25" x14ac:dyDescent="0.25">
      <c r="A22" s="13" t="s">
        <v>41</v>
      </c>
      <c r="B22" s="14" t="s">
        <v>46</v>
      </c>
      <c r="C22" s="15" t="s">
        <v>12</v>
      </c>
      <c r="D22" s="16">
        <v>26</v>
      </c>
      <c r="E22" s="17"/>
      <c r="F22" s="17"/>
      <c r="G22" s="17"/>
    </row>
    <row r="23" spans="1:9" s="4" customFormat="1" x14ac:dyDescent="0.25">
      <c r="A23" s="13"/>
      <c r="B23" s="45" t="s">
        <v>40</v>
      </c>
      <c r="C23" s="20"/>
      <c r="D23" s="48"/>
      <c r="E23" s="49"/>
      <c r="F23" s="49"/>
      <c r="G23" s="46"/>
    </row>
    <row r="24" spans="1:9" s="4" customFormat="1" x14ac:dyDescent="0.25">
      <c r="A24" s="13"/>
      <c r="B24" s="12"/>
      <c r="C24" s="20"/>
      <c r="D24" s="21"/>
      <c r="E24" s="22"/>
      <c r="F24" s="22"/>
      <c r="G24" s="24"/>
    </row>
    <row r="25" spans="1:9" x14ac:dyDescent="0.25">
      <c r="E25" s="63" t="s">
        <v>78</v>
      </c>
      <c r="F25" s="26"/>
      <c r="G25" s="23"/>
      <c r="I25" s="29"/>
    </row>
    <row r="26" spans="1:9" x14ac:dyDescent="0.25">
      <c r="E26" s="63" t="s">
        <v>17</v>
      </c>
      <c r="F26" s="26"/>
      <c r="G26" s="24"/>
    </row>
    <row r="27" spans="1:9" x14ac:dyDescent="0.25">
      <c r="E27" s="63" t="s">
        <v>18</v>
      </c>
      <c r="F27" s="26"/>
      <c r="G27" s="23"/>
      <c r="I27" s="27"/>
    </row>
    <row r="28" spans="1:9" x14ac:dyDescent="0.25">
      <c r="B28" s="28"/>
      <c r="E28" s="63" t="s">
        <v>79</v>
      </c>
      <c r="F28" s="26"/>
      <c r="G28" s="43"/>
      <c r="I28" s="27"/>
    </row>
    <row r="29" spans="1:9" x14ac:dyDescent="0.15">
      <c r="A29" s="64" t="s">
        <v>80</v>
      </c>
      <c r="B29" s="28"/>
      <c r="F29" s="26"/>
      <c r="G29" s="43"/>
      <c r="I29" s="27"/>
    </row>
    <row r="30" spans="1:9" x14ac:dyDescent="0.15">
      <c r="A30" s="64" t="s">
        <v>81</v>
      </c>
      <c r="B30" s="28"/>
      <c r="F30" s="26"/>
      <c r="G30" s="43"/>
      <c r="I30" s="27"/>
    </row>
    <row r="31" spans="1:9" x14ac:dyDescent="0.25">
      <c r="E31" s="26"/>
      <c r="F31" s="26"/>
      <c r="G31" s="43"/>
      <c r="I31" s="27"/>
    </row>
    <row r="32" spans="1:9" x14ac:dyDescent="0.2">
      <c r="A32" s="68"/>
      <c r="B32" s="68"/>
      <c r="C32" s="68"/>
      <c r="E32" s="68"/>
      <c r="F32" s="68"/>
      <c r="G32" s="68"/>
    </row>
    <row r="33" spans="1:7" x14ac:dyDescent="0.2">
      <c r="A33" s="68"/>
      <c r="B33" s="68"/>
      <c r="C33" s="68"/>
      <c r="E33" s="68"/>
      <c r="F33" s="68"/>
      <c r="G33" s="68"/>
    </row>
  </sheetData>
  <mergeCells count="7">
    <mergeCell ref="A33:C33"/>
    <mergeCell ref="E33:G33"/>
    <mergeCell ref="A1:G1"/>
    <mergeCell ref="B9:G9"/>
    <mergeCell ref="A12:G12"/>
    <mergeCell ref="A32:C32"/>
    <mergeCell ref="E32:G32"/>
  </mergeCells>
  <conditionalFormatting sqref="E32:F33">
    <cfRule type="cellIs" dxfId="0" priority="1" operator="lessThanOrEqual">
      <formula>0</formula>
    </cfRule>
  </conditionalFormatting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tabColor theme="9" tint="-0.249977111117893"/>
  </sheetPr>
  <dimension ref="A1:I32"/>
  <sheetViews>
    <sheetView view="pageBreakPreview" topLeftCell="A4" zoomScale="200" zoomScaleNormal="100" zoomScaleSheetLayoutView="200" workbookViewId="0">
      <selection activeCell="B9" sqref="B9:G9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9" style="25" customWidth="1"/>
    <col min="4" max="4" width="12.140625" style="25" customWidth="1"/>
    <col min="5" max="6" width="13.42578125" style="25" customWidth="1"/>
    <col min="7" max="7" width="15.28515625" style="25" customWidth="1"/>
    <col min="8" max="8" width="11.42578125" style="25"/>
    <col min="9" max="9" width="12.5703125" style="25" bestFit="1" customWidth="1"/>
    <col min="10" max="16384" width="11.42578125" style="25"/>
  </cols>
  <sheetData>
    <row r="1" spans="1:7" s="4" customFormat="1" ht="18.75" x14ac:dyDescent="0.25">
      <c r="A1" s="69" t="s">
        <v>0</v>
      </c>
      <c r="B1" s="69"/>
      <c r="C1" s="69"/>
      <c r="D1" s="69"/>
      <c r="E1" s="69"/>
      <c r="F1" s="69"/>
      <c r="G1" s="69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76</v>
      </c>
      <c r="B8" s="6" t="s">
        <v>77</v>
      </c>
      <c r="G8" s="5"/>
    </row>
    <row r="9" spans="1:7" s="4" customFormat="1" ht="33.75" customHeight="1" x14ac:dyDescent="0.25">
      <c r="A9" s="4" t="s">
        <v>1</v>
      </c>
      <c r="B9" s="70" t="s">
        <v>71</v>
      </c>
      <c r="C9" s="70"/>
      <c r="D9" s="70"/>
      <c r="E9" s="70"/>
      <c r="F9" s="70"/>
      <c r="G9" s="70"/>
    </row>
    <row r="10" spans="1:7" s="4" customFormat="1" x14ac:dyDescent="0.25">
      <c r="A10" s="4" t="s">
        <v>2</v>
      </c>
      <c r="B10" s="6" t="s">
        <v>63</v>
      </c>
      <c r="D10" s="6"/>
      <c r="G10" s="5"/>
    </row>
    <row r="11" spans="1:7" s="4" customFormat="1" x14ac:dyDescent="0.25">
      <c r="G11" s="5"/>
    </row>
    <row r="12" spans="1:7" s="4" customFormat="1" ht="22.5" customHeight="1" x14ac:dyDescent="0.2">
      <c r="A12" s="74" t="s">
        <v>75</v>
      </c>
      <c r="B12" s="74"/>
      <c r="C12" s="74"/>
      <c r="D12" s="74"/>
      <c r="E12" s="74"/>
      <c r="F12" s="74"/>
      <c r="G12" s="7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59" t="s">
        <v>4</v>
      </c>
      <c r="B14" s="60" t="s">
        <v>5</v>
      </c>
      <c r="C14" s="61" t="s">
        <v>6</v>
      </c>
      <c r="D14" s="61" t="s">
        <v>7</v>
      </c>
      <c r="E14" s="61" t="s">
        <v>73</v>
      </c>
      <c r="F14" s="61" t="s">
        <v>74</v>
      </c>
      <c r="G14" s="61" t="s">
        <v>9</v>
      </c>
    </row>
    <row r="15" spans="1:7" s="4" customFormat="1" ht="15.75" thickTop="1" x14ac:dyDescent="0.25">
      <c r="A15" s="54"/>
      <c r="B15" s="44" t="s">
        <v>10</v>
      </c>
      <c r="C15" s="54"/>
      <c r="D15" s="54"/>
      <c r="E15" s="54"/>
      <c r="F15" s="54"/>
      <c r="G15" s="54"/>
    </row>
    <row r="16" spans="1:7" s="4" customFormat="1" ht="33.75" x14ac:dyDescent="0.25">
      <c r="A16" s="13" t="s">
        <v>11</v>
      </c>
      <c r="B16" s="14" t="s">
        <v>47</v>
      </c>
      <c r="C16" s="52" t="s">
        <v>12</v>
      </c>
      <c r="D16" s="48">
        <v>599.4</v>
      </c>
      <c r="E16" s="49"/>
      <c r="F16" s="49"/>
      <c r="G16" s="17"/>
    </row>
    <row r="17" spans="1:9" s="4" customFormat="1" ht="33.75" x14ac:dyDescent="0.25">
      <c r="A17" s="13" t="s">
        <v>20</v>
      </c>
      <c r="B17" s="14" t="s">
        <v>48</v>
      </c>
      <c r="C17" s="52" t="s">
        <v>12</v>
      </c>
      <c r="D17" s="48">
        <v>1018.98</v>
      </c>
      <c r="E17" s="49"/>
      <c r="F17" s="49"/>
      <c r="G17" s="17"/>
    </row>
    <row r="18" spans="1:9" s="4" customFormat="1" ht="67.5" x14ac:dyDescent="0.25">
      <c r="A18" s="13" t="s">
        <v>13</v>
      </c>
      <c r="B18" s="14" t="s">
        <v>45</v>
      </c>
      <c r="C18" s="52" t="s">
        <v>14</v>
      </c>
      <c r="D18" s="48">
        <v>35.96</v>
      </c>
      <c r="E18" s="49"/>
      <c r="F18" s="49"/>
      <c r="G18" s="17"/>
    </row>
    <row r="19" spans="1:9" s="4" customFormat="1" x14ac:dyDescent="0.25">
      <c r="A19" s="13"/>
      <c r="B19" s="45" t="s">
        <v>42</v>
      </c>
      <c r="C19" s="52"/>
      <c r="D19" s="48" t="s">
        <v>23</v>
      </c>
      <c r="E19" s="49"/>
      <c r="F19" s="49"/>
      <c r="G19" s="46"/>
    </row>
    <row r="20" spans="1:9" s="4" customFormat="1" x14ac:dyDescent="0.25">
      <c r="A20" s="13"/>
      <c r="B20" s="44" t="s">
        <v>39</v>
      </c>
      <c r="C20" s="52"/>
      <c r="D20" s="48"/>
      <c r="E20" s="49"/>
      <c r="F20" s="49"/>
      <c r="G20" s="50"/>
    </row>
    <row r="21" spans="1:9" s="4" customFormat="1" ht="56.25" x14ac:dyDescent="0.25">
      <c r="A21" s="13" t="s">
        <v>41</v>
      </c>
      <c r="B21" s="14" t="s">
        <v>46</v>
      </c>
      <c r="C21" s="15" t="s">
        <v>12</v>
      </c>
      <c r="D21" s="16">
        <v>8</v>
      </c>
      <c r="E21" s="17"/>
      <c r="F21" s="17"/>
      <c r="G21" s="17"/>
    </row>
    <row r="22" spans="1:9" s="4" customFormat="1" x14ac:dyDescent="0.25">
      <c r="A22" s="13"/>
      <c r="B22" s="45" t="s">
        <v>43</v>
      </c>
      <c r="C22" s="52"/>
      <c r="D22" s="48"/>
      <c r="E22" s="49"/>
      <c r="F22" s="49"/>
      <c r="G22" s="46"/>
    </row>
    <row r="23" spans="1:9" s="4" customFormat="1" x14ac:dyDescent="0.25">
      <c r="A23" s="25"/>
      <c r="B23" s="25"/>
      <c r="C23" s="25"/>
      <c r="D23" s="25"/>
      <c r="E23" s="63" t="s">
        <v>78</v>
      </c>
      <c r="F23" s="22"/>
      <c r="G23" s="24"/>
    </row>
    <row r="24" spans="1:9" x14ac:dyDescent="0.25">
      <c r="E24" s="63" t="s">
        <v>17</v>
      </c>
      <c r="F24" s="28"/>
      <c r="G24" s="23"/>
    </row>
    <row r="25" spans="1:9" x14ac:dyDescent="0.25">
      <c r="E25" s="63" t="s">
        <v>18</v>
      </c>
      <c r="F25" s="28"/>
      <c r="G25" s="24"/>
      <c r="I25" s="29"/>
    </row>
    <row r="26" spans="1:9" x14ac:dyDescent="0.25">
      <c r="B26" s="28"/>
      <c r="E26" s="63" t="s">
        <v>79</v>
      </c>
      <c r="F26" s="28"/>
      <c r="G26" s="23"/>
    </row>
    <row r="27" spans="1:9" x14ac:dyDescent="0.15">
      <c r="A27" s="64" t="s">
        <v>80</v>
      </c>
      <c r="B27" s="28"/>
      <c r="G27" s="22"/>
    </row>
    <row r="28" spans="1:9" x14ac:dyDescent="0.15">
      <c r="A28" s="64" t="s">
        <v>81</v>
      </c>
      <c r="B28" s="28"/>
      <c r="G28" s="22"/>
    </row>
    <row r="29" spans="1:9" x14ac:dyDescent="0.25">
      <c r="B29" s="28"/>
      <c r="G29" s="22"/>
    </row>
    <row r="30" spans="1:9" x14ac:dyDescent="0.25">
      <c r="B30" s="28"/>
      <c r="G30" s="22"/>
    </row>
    <row r="31" spans="1:9" x14ac:dyDescent="0.25">
      <c r="B31" s="28"/>
      <c r="G31" s="22"/>
    </row>
    <row r="32" spans="1:9" x14ac:dyDescent="0.25">
      <c r="B32" s="28"/>
      <c r="G32" s="22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tabColor theme="9" tint="-0.249977111117893"/>
  </sheetPr>
  <dimension ref="A1:I29"/>
  <sheetViews>
    <sheetView view="pageBreakPreview" zoomScale="200" zoomScaleNormal="100" zoomScaleSheetLayoutView="200" workbookViewId="0">
      <selection activeCell="B9" sqref="B9:G9"/>
    </sheetView>
  </sheetViews>
  <sheetFormatPr baseColWidth="10" defaultRowHeight="15" x14ac:dyDescent="0.25"/>
  <cols>
    <col min="1" max="1" width="13" style="25" customWidth="1"/>
    <col min="2" max="2" width="45.7109375" style="25" customWidth="1"/>
    <col min="3" max="3" width="8.7109375" style="25" customWidth="1"/>
    <col min="4" max="4" width="10.7109375" style="25" customWidth="1"/>
    <col min="5" max="6" width="13.42578125" style="25" customWidth="1"/>
    <col min="7" max="7" width="15.28515625" style="25" customWidth="1"/>
    <col min="8" max="8" width="11.42578125" style="25"/>
    <col min="9" max="9" width="15.140625" style="25" bestFit="1" customWidth="1"/>
    <col min="10" max="16384" width="11.42578125" style="25"/>
  </cols>
  <sheetData>
    <row r="1" spans="1:7" s="4" customFormat="1" ht="18.75" x14ac:dyDescent="0.25">
      <c r="A1" s="69" t="s">
        <v>0</v>
      </c>
      <c r="B1" s="69"/>
      <c r="C1" s="69"/>
      <c r="D1" s="69"/>
      <c r="E1" s="69"/>
      <c r="F1" s="69"/>
      <c r="G1" s="69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76</v>
      </c>
      <c r="B8" s="6" t="s">
        <v>77</v>
      </c>
      <c r="G8" s="5"/>
    </row>
    <row r="9" spans="1:7" s="4" customFormat="1" ht="36" customHeight="1" x14ac:dyDescent="0.25">
      <c r="A9" s="4" t="s">
        <v>1</v>
      </c>
      <c r="B9" s="70" t="s">
        <v>72</v>
      </c>
      <c r="C9" s="70"/>
      <c r="D9" s="70"/>
      <c r="E9" s="70"/>
      <c r="F9" s="70"/>
      <c r="G9" s="70"/>
    </row>
    <row r="10" spans="1:7" s="4" customFormat="1" x14ac:dyDescent="0.25">
      <c r="A10" s="4" t="s">
        <v>2</v>
      </c>
      <c r="B10" s="6" t="s">
        <v>63</v>
      </c>
      <c r="D10" s="6"/>
      <c r="G10" s="5"/>
    </row>
    <row r="11" spans="1:7" s="4" customFormat="1" x14ac:dyDescent="0.25">
      <c r="G11" s="5"/>
    </row>
    <row r="12" spans="1:7" s="4" customFormat="1" ht="22.5" customHeight="1" x14ac:dyDescent="0.2">
      <c r="A12" s="74" t="s">
        <v>75</v>
      </c>
      <c r="B12" s="74"/>
      <c r="C12" s="74"/>
      <c r="D12" s="74"/>
      <c r="E12" s="74"/>
      <c r="F12" s="74"/>
      <c r="G12" s="7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59" t="s">
        <v>4</v>
      </c>
      <c r="B14" s="60" t="s">
        <v>5</v>
      </c>
      <c r="C14" s="61" t="s">
        <v>6</v>
      </c>
      <c r="D14" s="61" t="s">
        <v>7</v>
      </c>
      <c r="E14" s="61" t="s">
        <v>73</v>
      </c>
      <c r="F14" s="61" t="s">
        <v>74</v>
      </c>
      <c r="G14" s="61" t="s">
        <v>9</v>
      </c>
    </row>
    <row r="15" spans="1:7" s="4" customFormat="1" ht="15.75" thickTop="1" x14ac:dyDescent="0.25">
      <c r="A15" s="47"/>
      <c r="B15" s="44" t="s">
        <v>10</v>
      </c>
      <c r="C15" s="47"/>
      <c r="D15" s="47"/>
      <c r="E15" s="47"/>
      <c r="F15" s="47"/>
      <c r="G15" s="47"/>
    </row>
    <row r="16" spans="1:7" s="4" customFormat="1" ht="33.75" x14ac:dyDescent="0.25">
      <c r="A16" s="13" t="s">
        <v>11</v>
      </c>
      <c r="B16" s="14" t="s">
        <v>47</v>
      </c>
      <c r="C16" s="52" t="s">
        <v>12</v>
      </c>
      <c r="D16" s="48">
        <v>1101.0999999999999</v>
      </c>
      <c r="E16" s="49"/>
      <c r="F16" s="49"/>
      <c r="G16" s="17"/>
    </row>
    <row r="17" spans="1:9" s="4" customFormat="1" ht="33.75" x14ac:dyDescent="0.25">
      <c r="A17" s="13" t="s">
        <v>20</v>
      </c>
      <c r="B17" s="14" t="s">
        <v>48</v>
      </c>
      <c r="C17" s="52" t="s">
        <v>12</v>
      </c>
      <c r="D17" s="48">
        <v>1871.87</v>
      </c>
      <c r="E17" s="49"/>
      <c r="F17" s="49"/>
      <c r="G17" s="17"/>
    </row>
    <row r="18" spans="1:9" s="4" customFormat="1" ht="67.5" x14ac:dyDescent="0.25">
      <c r="A18" s="13" t="s">
        <v>13</v>
      </c>
      <c r="B18" s="14" t="s">
        <v>45</v>
      </c>
      <c r="C18" s="52" t="s">
        <v>14</v>
      </c>
      <c r="D18" s="48">
        <v>66.069999999999993</v>
      </c>
      <c r="E18" s="49"/>
      <c r="F18" s="49"/>
      <c r="G18" s="17"/>
    </row>
    <row r="19" spans="1:9" s="4" customFormat="1" x14ac:dyDescent="0.25">
      <c r="A19" s="13"/>
      <c r="B19" s="45" t="s">
        <v>42</v>
      </c>
      <c r="C19" s="52"/>
      <c r="D19" s="48" t="s">
        <v>23</v>
      </c>
      <c r="E19" s="49"/>
      <c r="F19" s="49"/>
      <c r="G19" s="46"/>
    </row>
    <row r="20" spans="1:9" s="4" customFormat="1" x14ac:dyDescent="0.25">
      <c r="A20" s="13"/>
      <c r="B20" s="44" t="s">
        <v>39</v>
      </c>
      <c r="C20" s="52"/>
      <c r="D20" s="48"/>
      <c r="E20" s="49"/>
      <c r="F20" s="49"/>
      <c r="G20" s="50"/>
    </row>
    <row r="21" spans="1:9" s="4" customFormat="1" ht="56.25" x14ac:dyDescent="0.25">
      <c r="A21" s="13" t="s">
        <v>41</v>
      </c>
      <c r="B21" s="14" t="s">
        <v>46</v>
      </c>
      <c r="C21" s="15" t="s">
        <v>12</v>
      </c>
      <c r="D21" s="16">
        <v>9</v>
      </c>
      <c r="E21" s="17"/>
      <c r="F21" s="17"/>
      <c r="G21" s="17"/>
    </row>
    <row r="22" spans="1:9" s="4" customFormat="1" x14ac:dyDescent="0.25">
      <c r="A22" s="13"/>
      <c r="B22" s="45" t="s">
        <v>43</v>
      </c>
      <c r="C22" s="52"/>
      <c r="D22" s="48"/>
      <c r="E22" s="49"/>
      <c r="F22" s="49"/>
      <c r="G22" s="46"/>
    </row>
    <row r="23" spans="1:9" s="4" customFormat="1" x14ac:dyDescent="0.25">
      <c r="A23" s="25"/>
      <c r="B23" s="25"/>
      <c r="C23" s="25"/>
      <c r="D23" s="25"/>
      <c r="E23" s="63" t="s">
        <v>78</v>
      </c>
      <c r="F23" s="22"/>
      <c r="G23" s="24"/>
    </row>
    <row r="24" spans="1:9" s="4" customFormat="1" x14ac:dyDescent="0.25">
      <c r="A24" s="25"/>
      <c r="B24" s="25"/>
      <c r="C24" s="25"/>
      <c r="D24" s="25"/>
      <c r="E24" s="63" t="s">
        <v>17</v>
      </c>
      <c r="F24" s="22"/>
      <c r="G24" s="24"/>
    </row>
    <row r="25" spans="1:9" x14ac:dyDescent="0.25">
      <c r="E25" s="63" t="s">
        <v>18</v>
      </c>
      <c r="F25" s="28"/>
      <c r="G25" s="23"/>
    </row>
    <row r="26" spans="1:9" x14ac:dyDescent="0.25">
      <c r="B26" s="28"/>
      <c r="E26" s="63" t="s">
        <v>79</v>
      </c>
      <c r="F26" s="28"/>
      <c r="G26" s="24"/>
    </row>
    <row r="27" spans="1:9" x14ac:dyDescent="0.15">
      <c r="A27" s="64" t="s">
        <v>80</v>
      </c>
      <c r="B27" s="28"/>
      <c r="F27" s="28"/>
      <c r="G27" s="23"/>
      <c r="I27" s="27"/>
    </row>
    <row r="28" spans="1:9" x14ac:dyDescent="0.15">
      <c r="A28" s="64" t="s">
        <v>81</v>
      </c>
      <c r="B28" s="28"/>
      <c r="F28" s="28"/>
      <c r="G28" s="43"/>
      <c r="I28" s="27"/>
    </row>
    <row r="29" spans="1:9" x14ac:dyDescent="0.25">
      <c r="E29" s="28"/>
      <c r="F29" s="28"/>
      <c r="G29" s="43"/>
      <c r="I29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theme="9" tint="-0.249977111117893"/>
  </sheetPr>
  <dimension ref="A1:I29"/>
  <sheetViews>
    <sheetView view="pageBreakPreview" zoomScale="200" zoomScaleNormal="100" zoomScaleSheetLayoutView="200" workbookViewId="0">
      <selection activeCell="B9" sqref="B9:G9"/>
    </sheetView>
  </sheetViews>
  <sheetFormatPr baseColWidth="10" defaultRowHeight="15" x14ac:dyDescent="0.25"/>
  <cols>
    <col min="1" max="1" width="15.7109375" style="25" customWidth="1"/>
    <col min="2" max="2" width="45.7109375" style="25" customWidth="1"/>
    <col min="3" max="3" width="7.42578125" style="25" customWidth="1"/>
    <col min="4" max="4" width="10.42578125" style="25" customWidth="1"/>
    <col min="5" max="5" width="14.5703125" style="25" customWidth="1"/>
    <col min="6" max="6" width="13.42578125" style="25" customWidth="1"/>
    <col min="7" max="7" width="15.28515625" style="25" customWidth="1"/>
    <col min="8" max="8" width="11.42578125" style="25"/>
    <col min="9" max="9" width="15.140625" style="25" bestFit="1" customWidth="1"/>
    <col min="10" max="16384" width="11.42578125" style="25"/>
  </cols>
  <sheetData>
    <row r="1" spans="1:7" s="4" customFormat="1" ht="18.75" x14ac:dyDescent="0.25">
      <c r="A1" s="69" t="s">
        <v>0</v>
      </c>
      <c r="B1" s="69"/>
      <c r="C1" s="69"/>
      <c r="D1" s="69"/>
      <c r="E1" s="69"/>
      <c r="F1" s="69"/>
      <c r="G1" s="69"/>
    </row>
    <row r="2" spans="1:7" s="4" customFormat="1" x14ac:dyDescent="0.25">
      <c r="G2" s="5"/>
    </row>
    <row r="3" spans="1:7" s="4" customFormat="1" x14ac:dyDescent="0.25">
      <c r="G3" s="5"/>
    </row>
    <row r="4" spans="1:7" s="4" customFormat="1" x14ac:dyDescent="0.25">
      <c r="G4" s="5"/>
    </row>
    <row r="5" spans="1:7" s="4" customFormat="1" x14ac:dyDescent="0.25">
      <c r="G5" s="5"/>
    </row>
    <row r="6" spans="1:7" s="4" customFormat="1" x14ac:dyDescent="0.25">
      <c r="G6" s="5"/>
    </row>
    <row r="7" spans="1:7" s="4" customFormat="1" x14ac:dyDescent="0.25">
      <c r="G7" s="5"/>
    </row>
    <row r="8" spans="1:7" s="4" customFormat="1" x14ac:dyDescent="0.25">
      <c r="A8" s="4" t="s">
        <v>76</v>
      </c>
      <c r="B8" s="6" t="s">
        <v>77</v>
      </c>
      <c r="G8" s="5"/>
    </row>
    <row r="9" spans="1:7" s="4" customFormat="1" ht="34.5" customHeight="1" x14ac:dyDescent="0.25">
      <c r="A9" s="4" t="s">
        <v>1</v>
      </c>
      <c r="B9" s="70" t="s">
        <v>66</v>
      </c>
      <c r="C9" s="70"/>
      <c r="D9" s="70"/>
      <c r="E9" s="70"/>
      <c r="F9" s="70"/>
      <c r="G9" s="70"/>
    </row>
    <row r="10" spans="1:7" s="4" customFormat="1" x14ac:dyDescent="0.25">
      <c r="A10" s="4" t="s">
        <v>2</v>
      </c>
      <c r="B10" s="6" t="s">
        <v>63</v>
      </c>
      <c r="D10" s="6"/>
      <c r="G10" s="5"/>
    </row>
    <row r="11" spans="1:7" s="4" customFormat="1" x14ac:dyDescent="0.25">
      <c r="G11" s="5"/>
    </row>
    <row r="12" spans="1:7" s="4" customFormat="1" ht="22.5" customHeight="1" x14ac:dyDescent="0.2">
      <c r="A12" s="74" t="s">
        <v>75</v>
      </c>
      <c r="B12" s="74"/>
      <c r="C12" s="74"/>
      <c r="D12" s="74"/>
      <c r="E12" s="74"/>
      <c r="F12" s="74"/>
      <c r="G12" s="74"/>
    </row>
    <row r="13" spans="1:7" s="4" customFormat="1" ht="8.25" customHeight="1" thickBot="1" x14ac:dyDescent="0.3">
      <c r="A13" s="7"/>
      <c r="B13" s="7"/>
      <c r="C13" s="7"/>
      <c r="D13" s="7"/>
      <c r="E13" s="7"/>
      <c r="F13" s="7"/>
      <c r="G13" s="7"/>
    </row>
    <row r="14" spans="1:7" s="4" customFormat="1" ht="16.5" thickTop="1" thickBot="1" x14ac:dyDescent="0.3">
      <c r="A14" s="59" t="s">
        <v>4</v>
      </c>
      <c r="B14" s="60" t="s">
        <v>5</v>
      </c>
      <c r="C14" s="61" t="s">
        <v>6</v>
      </c>
      <c r="D14" s="61" t="s">
        <v>7</v>
      </c>
      <c r="E14" s="61" t="s">
        <v>73</v>
      </c>
      <c r="F14" s="61" t="s">
        <v>74</v>
      </c>
      <c r="G14" s="61" t="s">
        <v>9</v>
      </c>
    </row>
    <row r="15" spans="1:7" s="4" customFormat="1" ht="15.75" thickTop="1" x14ac:dyDescent="0.25">
      <c r="A15" s="47"/>
      <c r="B15" s="44" t="s">
        <v>10</v>
      </c>
      <c r="C15" s="47"/>
      <c r="D15" s="47"/>
      <c r="E15" s="47"/>
      <c r="F15" s="47"/>
      <c r="G15" s="47"/>
    </row>
    <row r="16" spans="1:7" s="4" customFormat="1" ht="33.75" x14ac:dyDescent="0.25">
      <c r="A16" s="13" t="s">
        <v>11</v>
      </c>
      <c r="B16" s="14" t="s">
        <v>47</v>
      </c>
      <c r="C16" s="52" t="s">
        <v>12</v>
      </c>
      <c r="D16" s="48">
        <v>1060.3900000000001</v>
      </c>
      <c r="E16" s="49"/>
      <c r="F16" s="49"/>
      <c r="G16" s="17"/>
    </row>
    <row r="17" spans="1:9" s="4" customFormat="1" ht="33.75" x14ac:dyDescent="0.25">
      <c r="A17" s="13" t="s">
        <v>20</v>
      </c>
      <c r="B17" s="14" t="s">
        <v>48</v>
      </c>
      <c r="C17" s="52" t="s">
        <v>12</v>
      </c>
      <c r="D17" s="48">
        <v>1802.66</v>
      </c>
      <c r="E17" s="49"/>
      <c r="F17" s="49"/>
      <c r="G17" s="17"/>
    </row>
    <row r="18" spans="1:9" s="4" customFormat="1" ht="67.5" x14ac:dyDescent="0.25">
      <c r="A18" s="13" t="s">
        <v>13</v>
      </c>
      <c r="B18" s="14" t="s">
        <v>45</v>
      </c>
      <c r="C18" s="52" t="s">
        <v>14</v>
      </c>
      <c r="D18" s="48">
        <v>63.62</v>
      </c>
      <c r="E18" s="49"/>
      <c r="F18" s="49"/>
      <c r="G18" s="17"/>
    </row>
    <row r="19" spans="1:9" s="4" customFormat="1" x14ac:dyDescent="0.25">
      <c r="A19" s="13"/>
      <c r="B19" s="45" t="s">
        <v>42</v>
      </c>
      <c r="C19" s="52"/>
      <c r="D19" s="48" t="s">
        <v>23</v>
      </c>
      <c r="E19" s="49"/>
      <c r="F19" s="49"/>
      <c r="G19" s="46"/>
    </row>
    <row r="20" spans="1:9" s="4" customFormat="1" x14ac:dyDescent="0.25">
      <c r="A20" s="13"/>
      <c r="B20" s="44" t="s">
        <v>39</v>
      </c>
      <c r="C20" s="52"/>
      <c r="D20" s="48"/>
      <c r="E20" s="49"/>
      <c r="F20" s="49"/>
      <c r="G20" s="50"/>
    </row>
    <row r="21" spans="1:9" s="4" customFormat="1" ht="56.25" x14ac:dyDescent="0.25">
      <c r="A21" s="13" t="s">
        <v>41</v>
      </c>
      <c r="B21" s="14" t="s">
        <v>46</v>
      </c>
      <c r="C21" s="15" t="s">
        <v>12</v>
      </c>
      <c r="D21" s="16">
        <v>36</v>
      </c>
      <c r="E21" s="17"/>
      <c r="F21" s="17"/>
      <c r="G21" s="17"/>
    </row>
    <row r="22" spans="1:9" s="4" customFormat="1" x14ac:dyDescent="0.25">
      <c r="A22" s="13"/>
      <c r="B22" s="45" t="s">
        <v>43</v>
      </c>
      <c r="C22" s="52"/>
      <c r="D22" s="48"/>
      <c r="E22" s="49"/>
      <c r="F22" s="49"/>
      <c r="G22" s="46"/>
    </row>
    <row r="23" spans="1:9" s="4" customFormat="1" x14ac:dyDescent="0.25">
      <c r="A23" s="25"/>
      <c r="B23" s="25"/>
      <c r="C23" s="25"/>
      <c r="D23" s="25"/>
      <c r="E23" s="63" t="s">
        <v>78</v>
      </c>
      <c r="F23" s="22"/>
      <c r="G23" s="24"/>
    </row>
    <row r="24" spans="1:9" s="4" customFormat="1" x14ac:dyDescent="0.25">
      <c r="A24" s="25"/>
      <c r="B24" s="25"/>
      <c r="C24" s="25"/>
      <c r="D24" s="25"/>
      <c r="E24" s="63" t="s">
        <v>17</v>
      </c>
      <c r="F24" s="22"/>
      <c r="G24" s="24"/>
    </row>
    <row r="25" spans="1:9" x14ac:dyDescent="0.25">
      <c r="E25" s="63" t="s">
        <v>18</v>
      </c>
      <c r="F25" s="28"/>
      <c r="G25" s="23"/>
    </row>
    <row r="26" spans="1:9" x14ac:dyDescent="0.25">
      <c r="B26" s="28"/>
      <c r="E26" s="63" t="s">
        <v>79</v>
      </c>
      <c r="F26" s="28"/>
      <c r="G26" s="24"/>
    </row>
    <row r="27" spans="1:9" x14ac:dyDescent="0.15">
      <c r="A27" s="64" t="s">
        <v>80</v>
      </c>
      <c r="B27" s="28"/>
      <c r="F27" s="28"/>
      <c r="G27" s="23"/>
      <c r="I27" s="27"/>
    </row>
    <row r="28" spans="1:9" x14ac:dyDescent="0.15">
      <c r="A28" s="64" t="s">
        <v>81</v>
      </c>
      <c r="B28" s="28"/>
      <c r="F28" s="28"/>
      <c r="G28" s="43"/>
      <c r="I28" s="27"/>
    </row>
    <row r="29" spans="1:9" x14ac:dyDescent="0.25">
      <c r="E29" s="28"/>
      <c r="F29" s="28"/>
      <c r="G29" s="43"/>
      <c r="I29" s="27"/>
    </row>
  </sheetData>
  <mergeCells count="3">
    <mergeCell ref="A1:G1"/>
    <mergeCell ref="B9:G9"/>
    <mergeCell ref="A12:G12"/>
  </mergeCells>
  <printOptions horizontalCentered="1"/>
  <pageMargins left="0.39370078740157483" right="0.39370078740157483" top="0.55118110236220474" bottom="0.74803149606299213" header="0.31496062992125984" footer="0.31496062992125984"/>
  <pageSetup scale="80" orientation="portrait" r:id="rId1"/>
  <headerFooter>
    <oddHeader>&amp;R&amp;"Arial,Normal"&amp;8&amp;D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4</vt:i4>
      </vt:variant>
    </vt:vector>
  </HeadingPairs>
  <TitlesOfParts>
    <vt:vector size="16" baseType="lpstr">
      <vt:lpstr>PROYECTO 1</vt:lpstr>
      <vt:lpstr>PROYECTO 2</vt:lpstr>
      <vt:lpstr>EST. MCDO</vt:lpstr>
      <vt:lpstr>EST.MCDO.PIN.</vt:lpstr>
      <vt:lpstr>RESUMEN</vt:lpstr>
      <vt:lpstr>1 ALIANZA.</vt:lpstr>
      <vt:lpstr>1.2 CALLEC</vt:lpstr>
      <vt:lpstr>2 SINA</vt:lpstr>
      <vt:lpstr>3 LOMA </vt:lpstr>
      <vt:lpstr>4.1.  MAYO</vt:lpstr>
      <vt:lpstr>4.2 CAMIN</vt:lpstr>
      <vt:lpstr>4.3 STO NIÑO</vt:lpstr>
      <vt:lpstr>'3 LOMA '!Área_de_impresión</vt:lpstr>
      <vt:lpstr>RESUMEN!Área_de_impresión</vt:lpstr>
      <vt:lpstr>'1 ALIANZA.'!Títulos_a_imprimir</vt:lpstr>
      <vt:lpstr>RESUMEN!Títulos_a_imprimir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cp:lastPrinted>2023-11-02T00:22:09Z</cp:lastPrinted>
  <dcterms:created xsi:type="dcterms:W3CDTF">2022-06-15T18:38:52Z</dcterms:created>
  <dcterms:modified xsi:type="dcterms:W3CDTF">2023-11-24T21:31:16Z</dcterms:modified>
</cp:coreProperties>
</file>