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49 RIO GDE\"/>
    </mc:Choice>
  </mc:AlternateContent>
  <bookViews>
    <workbookView xWindow="14400" yWindow="0" windowWidth="14400" windowHeight="15600" tabRatio="857" firstSheet="4" activeTab="4"/>
  </bookViews>
  <sheets>
    <sheet name="REHABILITACION" sheetId="3" state="hidden" r:id="rId1"/>
    <sheet name="CONSTRUCCION" sheetId="4" state="hidden" r:id="rId2"/>
    <sheet name="EST. MCDO" sheetId="42" state="hidden" r:id="rId3"/>
    <sheet name="EST.MCDO.PIN." sheetId="43" state="hidden" r:id="rId4"/>
    <sheet name="RESUMEN" sheetId="51" r:id="rId5"/>
    <sheet name="1. MATEO" sheetId="16" r:id="rId6"/>
    <sheet name="2. SICOM" sheetId="34" r:id="rId7"/>
    <sheet name="3. M HGO." sheetId="39" r:id="rId8"/>
    <sheet name="4 B.JREZ. YP.G" sheetId="49" r:id="rId9"/>
    <sheet name="5.ROSAS R." sheetId="17" r:id="rId10"/>
    <sheet name="6. ESPE" sheetId="41" r:id="rId11"/>
    <sheet name="7. ALF. MED" sheetId="44" r:id="rId12"/>
    <sheet name="8. P.NAT. YGM" sheetId="29" r:id="rId13"/>
    <sheet name="9 MICH" sheetId="50" r:id="rId14"/>
    <sheet name="8. MICHOACAN" sheetId="45" state="hidden" r:id="rId15"/>
  </sheets>
  <definedNames>
    <definedName name="_xlnm.Print_Area" localSheetId="4">RESUMEN!$A$1:$F$28</definedName>
    <definedName name="_xlnm.Print_Titles" localSheetId="9">'5.ROSAS R.'!$1:$15</definedName>
    <definedName name="_xlnm.Print_Titles" localSheetId="4">RESUMEN!$1:$11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D21" i="49"/>
  <c r="D21" i="39" l="1"/>
  <c r="D21" i="41"/>
  <c r="B12" i="42"/>
  <c r="B11" i="42"/>
  <c r="F16" i="45" l="1"/>
  <c r="F17" i="45" s="1"/>
  <c r="D17" i="3" l="1"/>
  <c r="F17" i="3" s="1"/>
  <c r="B12" i="43" l="1"/>
  <c r="B11" i="43" l="1"/>
  <c r="F18" i="4" l="1"/>
  <c r="D22" i="4" l="1"/>
  <c r="D20" i="4"/>
  <c r="D21" i="4" l="1"/>
  <c r="D25" i="3"/>
  <c r="D25" i="4" l="1"/>
  <c r="F18" i="3"/>
  <c r="F23" i="43" l="1"/>
  <c r="E23" i="43"/>
  <c r="D23" i="43"/>
  <c r="G22" i="43" l="1"/>
  <c r="G23" i="43" s="1"/>
  <c r="E24" i="45" l="1"/>
  <c r="E25" i="3"/>
  <c r="E25" i="4"/>
  <c r="F25" i="3" l="1"/>
  <c r="F26" i="3" s="1"/>
  <c r="F25" i="4"/>
  <c r="F26" i="4" s="1"/>
  <c r="F24" i="45"/>
  <c r="F25" i="45" s="1"/>
  <c r="D20" i="3" l="1"/>
  <c r="D21" i="3"/>
  <c r="G23" i="42" l="1"/>
  <c r="G24" i="42"/>
  <c r="G22" i="42"/>
  <c r="E20" i="45" l="1"/>
  <c r="F20" i="45" s="1"/>
  <c r="E19" i="45"/>
  <c r="F19" i="45" s="1"/>
  <c r="E21" i="45"/>
  <c r="F21" i="45" s="1"/>
  <c r="E22" i="4"/>
  <c r="F22" i="4" s="1"/>
  <c r="E21" i="3"/>
  <c r="F21" i="3" s="1"/>
  <c r="E21" i="4"/>
  <c r="F21" i="4" s="1"/>
  <c r="E20" i="4"/>
  <c r="F20" i="4" s="1"/>
  <c r="E20" i="3"/>
  <c r="F20" i="3" s="1"/>
  <c r="F22" i="45" l="1"/>
  <c r="F28" i="45" s="1"/>
  <c r="F29" i="45" l="1"/>
  <c r="F30" i="45" s="1"/>
  <c r="F23" i="4" l="1"/>
  <c r="F29" i="4" s="1"/>
  <c r="F22" i="3"/>
  <c r="F29" i="3" s="1"/>
  <c r="F30" i="3" s="1"/>
  <c r="F31" i="3" l="1"/>
  <c r="F30" i="4"/>
  <c r="F31" i="4" s="1"/>
</calcChain>
</file>

<file path=xl/sharedStrings.xml><?xml version="1.0" encoding="utf-8"?>
<sst xmlns="http://schemas.openxmlformats.org/spreadsheetml/2006/main" count="540" uniqueCount="101">
  <si>
    <t>GOBIERNO DEL ESTADO DE ZACATECAS</t>
  </si>
  <si>
    <t>PROYECTO:</t>
  </si>
  <si>
    <t>UBICACIÓN:</t>
  </si>
  <si>
    <t xml:space="preserve">PRESUPUESTO DE ADQUISICIÓN DE INSUMOS </t>
  </si>
  <si>
    <t>Código</t>
  </si>
  <si>
    <t>Concepto</t>
  </si>
  <si>
    <t>Unidad</t>
  </si>
  <si>
    <t>Cantidad</t>
  </si>
  <si>
    <t>Costo Unitario</t>
  </si>
  <si>
    <t>Importe</t>
  </si>
  <si>
    <t>PAVIMENTO</t>
  </si>
  <si>
    <t>MASF0003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</si>
  <si>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CABECERA MUNICIPAL CORRESPONDIENTE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</si>
  <si>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</si>
  <si>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</si>
  <si>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CABECERA MUNICIPAL CORRESPONDIENTE</t>
    </r>
    <r>
      <rPr>
        <sz val="8"/>
        <rFont val="Arial"/>
        <family val="2"/>
      </rPr>
      <t>). DE ACUERDO CON LA NORMA DE LA SCT N-CMT-4-05-003 VIGENTE.</t>
    </r>
  </si>
  <si>
    <t>M3</t>
  </si>
  <si>
    <t>TOTAL PAVIMENTO</t>
  </si>
  <si>
    <t>SUMA:</t>
  </si>
  <si>
    <t>16 % I.V.A.</t>
  </si>
  <si>
    <t>TOTAL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</si>
  <si>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CABECERA MUNICIPAL CORRESPONDIENTE</t>
    </r>
    <r>
      <rPr>
        <sz val="8"/>
        <rFont val="Arial"/>
        <family val="2"/>
      </rPr>
      <t>)</t>
    </r>
  </si>
  <si>
    <t>MASF0004</t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</si>
  <si>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CABECERA MUNICIPAL CORRESPONDIENTE)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</si>
  <si>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CABECERA MUNICIPAL CORRESPONDIENTE</t>
    </r>
    <r>
      <rPr>
        <sz val="8"/>
        <rFont val="Arial"/>
        <family val="2"/>
      </rPr>
      <t>). DE ACUERDO CON LA NORMA DE LA SCT N-CMT-4-05-003 VIGENTE.</t>
    </r>
  </si>
  <si>
    <t xml:space="preserve"> </t>
  </si>
  <si>
    <t>ESTUDIO DE MERCADO</t>
  </si>
  <si>
    <t>PRECIO MÁXIMO DE REFERENCIA</t>
  </si>
  <si>
    <t>PRECIOS (NO INCLUYEN IVA)</t>
  </si>
  <si>
    <t>RÍO TRAC   S.A DE C.V.</t>
  </si>
  <si>
    <t>PAVIMENTOS ESTRUCTURALES DE ZACATECAS S.A DE C.V.</t>
  </si>
  <si>
    <t>RIVERA Y RIVERA S.A DE C.V</t>
  </si>
  <si>
    <t>MATERIAL ASFÁLTICO</t>
  </si>
  <si>
    <r>
      <t>ADQUISICIÓN DE EMULSION  CATIÓNICA DE ROMPIMIENTO RÁPIDO,  DE ACUERDO CON LA NORMA DE LA SCT N-CMT-4-05-001 VIGENTE.</t>
    </r>
    <r>
      <rPr>
        <b/>
        <sz val="8"/>
        <rFont val="Arial"/>
        <family val="2"/>
      </rPr>
      <t>(PUESTO EN EL SITIO DE LOS TRABAJOS)</t>
    </r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</si>
  <si>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LOS TRABAJOS)</t>
    </r>
  </si>
  <si>
    <t>MASFPG64-22</t>
  </si>
  <si>
    <r>
      <t xml:space="preserve">ADQUISICIÓN DE CARPETA DE CONCRETO ASFALTICO CON CEMENTO ASFALTICOGRADO PG 64-22  ELABORADA EN PLANTA MEZCLA EN CALIENTE TIPO DENSA.  </t>
    </r>
    <r>
      <rPr>
        <b/>
        <sz val="8"/>
        <rFont val="Arial"/>
        <family val="2"/>
      </rPr>
      <t>(MEZCLA ASFÁLTICA SUELTA PUESTA EN EL SITIO DE LOS TRABAJOS</t>
    </r>
    <r>
      <rPr>
        <sz val="8"/>
        <rFont val="Arial"/>
        <family val="2"/>
      </rPr>
      <t>) DE ACUERDO CON LA NORMA DE LA SCT N-CMT-4-05-003 VIGENTE.</t>
    </r>
  </si>
  <si>
    <t>PRECIOS CON VIGENCIA MENSUAL ACTUALIZÁNDOSE AL PRIMER DÍA DEL MES A TRANSCURRIR.</t>
  </si>
  <si>
    <t>Se anexan cotizaciones (3)</t>
  </si>
  <si>
    <t>Subdirector de Validación y Costos</t>
  </si>
  <si>
    <t xml:space="preserve"> Ing. Carlos Rodríguez Limas</t>
  </si>
  <si>
    <t>SEÑALAMIENTO</t>
  </si>
  <si>
    <t>TOTAL SEÑALAMIENTO</t>
  </si>
  <si>
    <t>MPIN0001</t>
  </si>
  <si>
    <t>SUBTOTAL PAVIMENTO</t>
  </si>
  <si>
    <t>SUBTOTAL SEÑALAMIENTO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</si>
  <si>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</si>
  <si>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</si>
  <si>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</si>
  <si>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</si>
  <si>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EL SITIO DE LOS TRABAJOS)</t>
    </r>
  </si>
  <si>
    <t>PINTURA TRAFICO AMARILLO Y/O BLANCO, BASE AGUA, TIPO II, EN TAMBOS DE 200 L O CUBETA DE 19 L, DE ACUERDO A LA NORMA DE LA SICT  N·CMT·5·01·001/13, PUESTA EN ALMACENES DE LA SUBSECRETARÍA DE COMUNICACIONES.</t>
  </si>
  <si>
    <t>cub</t>
  </si>
  <si>
    <t>EFORZA</t>
  </si>
  <si>
    <t>IMPERQUIMIA</t>
  </si>
  <si>
    <t>CASA ORTÍZ</t>
  </si>
  <si>
    <t>PRELIMINARES</t>
  </si>
  <si>
    <t>108LETRERO2</t>
  </si>
  <si>
    <t>SUMINISTRO  DE LETRERO ALUSIVO A LA OBRA A BASE DE PERFIL TUBULAR PTR DE 2"X2" Y LÁMINA LISA EN SECCIÓN DE 1.20 X 1.50 M. Y UNA ALTURA TOTAL DE 2.50 + 0.50 M DE EMPOTRAMIENTO EN EL QUE DEBE INCLUIR: MUNICIPIO, LOCALIDAD, NOMBRE DE LA OBRA, MONTOS DE INVERSIÓN, LA NATURALEZA DL RECURSO (FISM - FISE) Y TOTAL DE BENEFICIARIOS. INLUYE  PINTURA Y ROTULACIÓN DE LOGOTIPOS OFICIALES Y EN SU CASO LAS ACCIONES  EN VIVIENDAS BENEFICIADAS, LA PLACA O CALCOMANÍA ALUSIVA AL MENOS DE 20 CM POR 40 CM, CON LOS LOGOTIPOS OFICIALES, DONDE DEBERÁN SEÑALAR LA VIVIENDA BENEFICIADA CON LA OBRA O ACCIÓN RECIBIDA Y NATURALEZA DEL RECURSO (FISE/FISM). L.A.B. EN EL SITIO DE LOS TRABAJOS.</t>
  </si>
  <si>
    <t>PZA</t>
  </si>
  <si>
    <t>SUBTOTAL PRELIMINARES</t>
  </si>
  <si>
    <t xml:space="preserve"> C. Eduardo Quintero Pinedo                                  Arq. Manuel Alfonso Acuña Borda</t>
  </si>
  <si>
    <t>Director de Costos y Presupuestos                       Subsecretario de Proyectos y Costos</t>
  </si>
  <si>
    <t>PINTURA</t>
  </si>
  <si>
    <t>COTIZACIONES (Octubre)</t>
  </si>
  <si>
    <t>VILLANUEVA, ZAC.</t>
  </si>
  <si>
    <t>REHABILITACIÓN DE CALLES CON PAVIMENTACIÓN, EN RÍO GRANDE, VARIAS LOCALIDADES, ASENTAMIENTOS VARIOS,  CON  MEZCLA ASFÁLTICA PARA BENEFICIO DE LOS HABITANTES.</t>
  </si>
  <si>
    <t>CONSTRUCCIÓN DE CALLES CON PAVIMENTACIÓN, EN RÍO GRANDE, VARIAS LOCALIDADES, ASENTAMIENTOS VARIOS, CON  MEZCLA ASFÁLTICA PARA BENEFICIO DE LOS HABITANTES.</t>
  </si>
  <si>
    <t>RÍO GRANDE, ZAC.</t>
  </si>
  <si>
    <t>CONSTRUCCIÓN DE CALLE CON PAVIMENTACIÓN EN RÍO GRANDE LOCALIDAD COM. ANASTACIO V. HINOJOSA, EN CALLE ROSAS ROJAS CON 1,504.67 M2, CON MEZCLA ASFÁLTICA PARA EL BENEFICIO DE LA POBLACIÓN.</t>
  </si>
  <si>
    <t>REHABILITACIÓN DE CALLE CON PAVIMENTACIÓN EN RÍO GRANDE, LOCALIDAD COM. LAS ESPERANZAS, EN CALLE INSURGENTE, ZAP 0787 CON 7,181.27 M2 CON MEZCLA ASFÁLTICA PARA EL BENEFICIO DE LA POBLACIÓN.</t>
  </si>
  <si>
    <t>REHABILITACIÓN DE CALLE CON PAVIMENTACIÓN EN RÍO GRANDE, LOCALIDAD COM. LAS ESPERANZAS, EN CALLE ALFONSO MEDINA,  CON 5,711.91 M2 CON MEZCLA ASFÁLTICA PARA EL BENEFICIO DE LA POBLACIÓN.</t>
  </si>
  <si>
    <t>CONSTRUCCIÓN DE CALLE CON PAVIMENTACIÓN EN RÍO GRANDE LOCALIDAD LA FLORIDA, EN CALLE ADOLFO LÓPEZ MATEOS, CON 1899.96 M2, CON MEZCLA ASFÁLTICA PARA EL BENEFICIO DE LA POBLACIÓN.</t>
  </si>
  <si>
    <t>CONSTRUCCIÓN DE CALLE CON PAVIMENTACIÓN EN RÍO GRANDE LOCALIDAD RÍO GRANDE, ASENTAMIENTO COL. LOS SAUCES, EN CALLES SICOMORO Y BVD.JACARANDAS, ZAP 1164, CON 4,119.02 M2, CON MEZCLA ASFÁLTICA PARA EL BENEFICIO DE LA POBLACIÓN.</t>
  </si>
  <si>
    <t>RÍO GRANDE,ZAC.</t>
  </si>
  <si>
    <t>CONSTRUCCIÓN DE CALLE CON PAVIMENTACIÓN EN RÍO GRANDE LOCALIDAD RÍO GRANDE, ASENTAMIENTO COL. DEPORTIVA,ZAP 072A EN CALLES PANFILO NATERA Y GREGORIO MEDINA, CON 3,871.81 M2, CON MEZCLA ASFÁLTICA PARA EL BENEFICIO DE LA POBLACIÓN.</t>
  </si>
  <si>
    <t>CONSTRUCCIÓN DE CALLE CON PAVIMENTACIÓN EN RÍO GRANDE LOCALIDAD COM. FRANCISCO GARCÍA SALINAS, EN CALLES MIGUEL HIDALGO Y AV. MATAMOROS, CON 2899.85 M2, CON MEZCLA ASFÁLTICA PARA EL BENEFICIO DE LA POBLACIÓN.</t>
  </si>
  <si>
    <t>CONSTRUCCIÓN DE CALLE CON PAVIMENTACIÓN EN RÍO GRANDE LOCALIDAD EL FUERTE, EN CALLE MICHOACAN, CON 2,102.63 M2, CON MEZCLA ASFÁLTICA PARA EL BENEFICIO DE LA POBLACIÓN.</t>
  </si>
  <si>
    <t>CONSTRUCCIÓN DE CALLE CON PAVIMENTACIÓN EN RÍO GRANDE LOCALIDAD IGNACIO LÓPEZ RAYON, EN CALLE PLAN DE GUADALUPE Y BENITO JUÁREZ, CON 2,946.62 M2, CON MEZCLA ASFÁLTICA PARA EL BENEFICIO DE LA POBLACIÓN.</t>
  </si>
  <si>
    <t>CONSTRUCCIÓN DE CALLE CON PAVIMENTACIÓN EN RÍO GRANDE LOCALIDAD EL FUERTE, EN CALLE MICHOACAN, CON 2102.53 M2, CON MEZCLA ASFÁLTICA PARA EL BENEFICIO DE LA POBLACIÓN.</t>
  </si>
  <si>
    <t>Costo con Número</t>
  </si>
  <si>
    <t>Costo con letra</t>
  </si>
  <si>
    <t>LISTADO DE ADQUISICIÓN DE INSUMOS</t>
  </si>
  <si>
    <t>SUBTOTAL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</si>
  <si>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</si>
  <si>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</si>
  <si>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</si>
  <si>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LICITACIÓN No:</t>
  </si>
  <si>
    <t>RESUMEN DEL LISTADO DE ADQUISICIÓN DE INSUMOS</t>
  </si>
  <si>
    <t>LOTE</t>
  </si>
  <si>
    <t>2</t>
  </si>
  <si>
    <t>3</t>
  </si>
  <si>
    <t>1</t>
  </si>
  <si>
    <t>4</t>
  </si>
  <si>
    <t>5</t>
  </si>
  <si>
    <t>6</t>
  </si>
  <si>
    <t>7</t>
  </si>
  <si>
    <t>8</t>
  </si>
  <si>
    <t>9</t>
  </si>
  <si>
    <t>EA-932063953-SOP049-2023</t>
  </si>
  <si>
    <t>ADQUISICION DE INSUMOS PARA LA CONSTRUCCIÓN Y REHABILITACIÓN CON PAVIMENTACIÓN EN RÍO GRANDE. LOCALIDADES VARIAS. EN CALLES VARIAS CON MEZCLA ASFALTICA INCLUYE: 1,934.27 M3 DE MEZCLA ASFÁLTICA, 32,237.74 LTS DE EMULSIÓN DE ROMPIMIENTO RÁPIDO, 32,885.75 LTS DE EMULSIÓN ROMPIMIENTO LENTO Y 702 LTS DE PINTURA DE TRÁFICO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</si>
</sst>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  <numFmt numFmtId="166" formatCode="[$-80A]d&quot; de &quot;mmmm&quot; de &quot;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49" fontId="9" fillId="0" borderId="0" xfId="0" applyNumberFormat="1" applyFont="1" applyAlignment="1">
      <alignment vertical="top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top"/>
    </xf>
    <xf numFmtId="4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/>
    </xf>
    <xf numFmtId="8" fontId="11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right" vertical="top"/>
    </xf>
    <xf numFmtId="44" fontId="11" fillId="0" borderId="0" xfId="1" applyFont="1" applyAlignment="1">
      <alignment horizontal="center" vertical="top"/>
    </xf>
    <xf numFmtId="44" fontId="12" fillId="0" borderId="6" xfId="1" applyFont="1" applyBorder="1" applyAlignment="1">
      <alignment horizontal="center" vertical="top"/>
    </xf>
    <xf numFmtId="44" fontId="12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44" fontId="14" fillId="0" borderId="0" xfId="1" applyFont="1" applyAlignment="1">
      <alignment vertical="top"/>
    </xf>
    <xf numFmtId="0" fontId="12" fillId="0" borderId="0" xfId="0" applyFont="1" applyAlignment="1">
      <alignment vertical="top"/>
    </xf>
    <xf numFmtId="44" fontId="0" fillId="0" borderId="0" xfId="0" applyNumberFormat="1" applyAlignment="1">
      <alignment vertical="top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justify" vertical="top" wrapText="1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164" fontId="18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vertical="top"/>
    </xf>
    <xf numFmtId="44" fontId="12" fillId="0" borderId="0" xfId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44" fontId="13" fillId="0" borderId="6" xfId="1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165" fontId="14" fillId="0" borderId="0" xfId="0" applyNumberFormat="1" applyFont="1" applyAlignment="1">
      <alignment horizontal="right" vertical="top"/>
    </xf>
    <xf numFmtId="44" fontId="14" fillId="0" borderId="0" xfId="1" applyFont="1" applyAlignment="1">
      <alignment horizontal="center" vertical="top"/>
    </xf>
    <xf numFmtId="44" fontId="13" fillId="0" borderId="0" xfId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8" fontId="14" fillId="0" borderId="0" xfId="0" applyNumberFormat="1" applyFont="1" applyAlignment="1">
      <alignment horizontal="center" vertical="top"/>
    </xf>
    <xf numFmtId="44" fontId="13" fillId="0" borderId="0" xfId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44" fontId="14" fillId="0" borderId="14" xfId="1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6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49" fontId="9" fillId="0" borderId="0" xfId="0" applyNumberFormat="1" applyFont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0" fontId="20" fillId="2" borderId="5" xfId="0" applyFont="1" applyFill="1" applyBorder="1" applyAlignment="1">
      <alignment horizontal="center" vertical="top"/>
    </xf>
    <xf numFmtId="0" fontId="12" fillId="0" borderId="0" xfId="0" applyFont="1" applyAlignment="1">
      <alignment horizontal="right" vertical="top"/>
    </xf>
    <xf numFmtId="0" fontId="21" fillId="0" borderId="0" xfId="0" applyFont="1"/>
    <xf numFmtId="49" fontId="8" fillId="0" borderId="0" xfId="0" applyNumberFormat="1" applyFont="1" applyAlignment="1">
      <alignment horizontal="center" vertical="top"/>
    </xf>
    <xf numFmtId="8" fontId="13" fillId="0" borderId="0" xfId="0" applyNumberFormat="1" applyFont="1" applyAlignment="1">
      <alignment horizontal="center" vertical="top"/>
    </xf>
    <xf numFmtId="165" fontId="13" fillId="0" borderId="0" xfId="0" applyNumberFormat="1" applyFont="1" applyAlignment="1">
      <alignment horizontal="center" vertical="top"/>
    </xf>
  </cellXfs>
  <cellStyles count="3">
    <cellStyle name="Moneda" xfId="1" builtinId="4"/>
    <cellStyle name="Normal" xfId="0" builtinId="0"/>
    <cellStyle name="Normal 3" xfId="2"/>
  </cellStyles>
  <dxfs count="3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8</xdr:row>
      <xdr:rowOff>85725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6</xdr:row>
      <xdr:rowOff>133350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14288</xdr:rowOff>
    </xdr:from>
    <xdr:to>
      <xdr:col>1</xdr:col>
      <xdr:colOff>1004888</xdr:colOff>
      <xdr:row>3</xdr:row>
      <xdr:rowOff>121878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8"/>
          <a:ext cx="1871663" cy="726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1419226</xdr:colOff>
      <xdr:row>4</xdr:row>
      <xdr:rowOff>77966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286000" cy="887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1495426</xdr:colOff>
      <xdr:row>4</xdr:row>
      <xdr:rowOff>107552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362200" cy="9171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1574136</xdr:colOff>
      <xdr:row>4</xdr:row>
      <xdr:rowOff>138114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40910" cy="9477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1490664</xdr:colOff>
      <xdr:row>4</xdr:row>
      <xdr:rowOff>105704</xdr:rowOff>
    </xdr:to>
    <xdr:pic>
      <xdr:nvPicPr>
        <xdr:cNvPr id="3" name="7 Imagen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57438" cy="9153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1316550</xdr:colOff>
      <xdr:row>4</xdr:row>
      <xdr:rowOff>38100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3325" cy="847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1552576</xdr:colOff>
      <xdr:row>4</xdr:row>
      <xdr:rowOff>129742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19351" cy="9393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1638300</xdr:colOff>
      <xdr:row>4</xdr:row>
      <xdr:rowOff>163026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9726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1276350</xdr:colOff>
      <xdr:row>4</xdr:row>
      <xdr:rowOff>22492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143125" cy="83211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1328738</xdr:colOff>
      <xdr:row>4</xdr:row>
      <xdr:rowOff>42832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5513" cy="85245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3" workbookViewId="0">
      <selection activeCell="E16" sqref="E16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5" width="13.42578125" style="25" customWidth="1"/>
    <col min="6" max="6" width="15.28515625" style="25" customWidth="1"/>
    <col min="7" max="7" width="11.42578125" style="25"/>
    <col min="8" max="8" width="12" style="25" bestFit="1" customWidth="1"/>
    <col min="9" max="16384" width="11.42578125" style="25"/>
  </cols>
  <sheetData>
    <row r="1" spans="1:6" s="4" customFormat="1" ht="18.75" x14ac:dyDescent="0.25">
      <c r="A1" s="62" t="s">
        <v>0</v>
      </c>
      <c r="B1" s="62"/>
      <c r="C1" s="62"/>
      <c r="D1" s="62"/>
      <c r="E1" s="62"/>
      <c r="F1" s="62"/>
    </row>
    <row r="2" spans="1:6" s="4" customFormat="1" x14ac:dyDescent="0.25">
      <c r="F2" s="5"/>
    </row>
    <row r="3" spans="1:6" s="4" customFormat="1" x14ac:dyDescent="0.25">
      <c r="F3" s="5"/>
    </row>
    <row r="4" spans="1:6" s="4" customFormat="1" x14ac:dyDescent="0.25">
      <c r="F4" s="5"/>
    </row>
    <row r="5" spans="1:6" s="4" customFormat="1" x14ac:dyDescent="0.25">
      <c r="F5" s="5"/>
    </row>
    <row r="6" spans="1:6" s="4" customFormat="1" x14ac:dyDescent="0.25">
      <c r="F6" s="5"/>
    </row>
    <row r="7" spans="1:6" s="4" customFormat="1" x14ac:dyDescent="0.25">
      <c r="F7" s="5"/>
    </row>
    <row r="8" spans="1:6" s="4" customFormat="1" x14ac:dyDescent="0.25">
      <c r="F8" s="5"/>
    </row>
    <row r="9" spans="1:6" s="4" customFormat="1" ht="34.5" customHeight="1" x14ac:dyDescent="0.25">
      <c r="A9" s="4" t="s">
        <v>1</v>
      </c>
      <c r="B9" s="63" t="s">
        <v>66</v>
      </c>
      <c r="C9" s="63"/>
      <c r="D9" s="63"/>
      <c r="E9" s="63"/>
      <c r="F9" s="63"/>
    </row>
    <row r="10" spans="1:6" s="4" customFormat="1" x14ac:dyDescent="0.25">
      <c r="A10" s="4" t="s">
        <v>2</v>
      </c>
      <c r="B10" s="6" t="s">
        <v>65</v>
      </c>
      <c r="D10" s="6"/>
      <c r="F10" s="5"/>
    </row>
    <row r="11" spans="1:6" s="4" customFormat="1" ht="15.75" thickBot="1" x14ac:dyDescent="0.3">
      <c r="F11" s="5"/>
    </row>
    <row r="12" spans="1:6" s="4" customFormat="1" ht="22.5" customHeight="1" thickTop="1" x14ac:dyDescent="0.25">
      <c r="A12" s="64" t="s">
        <v>3</v>
      </c>
      <c r="B12" s="64"/>
      <c r="C12" s="64"/>
      <c r="D12" s="64"/>
      <c r="E12" s="64"/>
      <c r="F12" s="64"/>
    </row>
    <row r="13" spans="1:6" s="4" customFormat="1" ht="8.25" customHeight="1" thickBot="1" x14ac:dyDescent="0.3">
      <c r="A13" s="7"/>
      <c r="B13" s="7"/>
      <c r="C13" s="7"/>
      <c r="D13" s="7"/>
      <c r="E13" s="7"/>
      <c r="F13" s="7"/>
    </row>
    <row r="14" spans="1:6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6" s="4" customFormat="1" ht="15.75" thickTop="1" x14ac:dyDescent="0.25">
      <c r="A15" s="11"/>
      <c r="B15" s="11"/>
      <c r="C15" s="11"/>
      <c r="D15" s="11"/>
      <c r="E15" s="11"/>
      <c r="F15" s="11"/>
    </row>
    <row r="16" spans="1:6" s="4" customFormat="1" x14ac:dyDescent="0.25">
      <c r="A16" s="52"/>
      <c r="B16" s="45" t="s">
        <v>56</v>
      </c>
      <c r="C16" s="52"/>
      <c r="D16" s="52"/>
      <c r="E16" s="52"/>
      <c r="F16" s="52"/>
    </row>
    <row r="17" spans="1:8" s="4" customFormat="1" ht="157.5" x14ac:dyDescent="0.25">
      <c r="A17" s="13" t="s">
        <v>57</v>
      </c>
      <c r="B17" s="14" t="s">
        <v>58</v>
      </c>
      <c r="C17" s="15" t="s">
        <v>59</v>
      </c>
      <c r="D17" s="16" t="e">
        <f>+#REF!</f>
        <v>#REF!</v>
      </c>
      <c r="E17" s="17">
        <v>3787</v>
      </c>
      <c r="F17" s="56" t="e">
        <f>+ROUND(D17*E17,2)</f>
        <v>#REF!</v>
      </c>
    </row>
    <row r="18" spans="1:8" s="4" customFormat="1" x14ac:dyDescent="0.25">
      <c r="A18" s="48"/>
      <c r="B18" s="46" t="s">
        <v>60</v>
      </c>
      <c r="C18" s="48"/>
      <c r="D18" s="48"/>
      <c r="E18" s="48"/>
      <c r="F18" s="47" t="e">
        <f>SUM(F17)</f>
        <v>#REF!</v>
      </c>
    </row>
    <row r="19" spans="1:8" s="4" customFormat="1" ht="15.75" x14ac:dyDescent="0.25">
      <c r="A19" s="19"/>
      <c r="B19" s="45" t="s">
        <v>10</v>
      </c>
      <c r="C19" s="19"/>
      <c r="D19" s="19"/>
      <c r="E19" s="19"/>
      <c r="F19" s="19"/>
    </row>
    <row r="20" spans="1:8" s="4" customFormat="1" ht="45" x14ac:dyDescent="0.25">
      <c r="A20" s="13" t="s">
        <v>11</v>
      </c>
      <c r="B20" s="14" t="s">
        <v>12</v>
      </c>
      <c r="C20" s="20" t="s">
        <v>13</v>
      </c>
      <c r="D20" s="21" t="e">
        <f>+#REF!</f>
        <v>#REF!</v>
      </c>
      <c r="E20" s="22">
        <f>+'EST. MCDO'!G22</f>
        <v>14.85</v>
      </c>
      <c r="F20" s="22" t="e">
        <f t="shared" ref="F20:F21" si="0">+ROUND(D20*E20,2)</f>
        <v>#REF!</v>
      </c>
    </row>
    <row r="21" spans="1:8" s="4" customFormat="1" ht="67.5" x14ac:dyDescent="0.25">
      <c r="A21" s="13" t="s">
        <v>14</v>
      </c>
      <c r="B21" s="14" t="s">
        <v>15</v>
      </c>
      <c r="C21" s="20" t="s">
        <v>16</v>
      </c>
      <c r="D21" s="21" t="e">
        <f>+#REF!</f>
        <v>#REF!</v>
      </c>
      <c r="E21" s="22">
        <f>+'EST. MCDO'!G24</f>
        <v>3191.5</v>
      </c>
      <c r="F21" s="22" t="e">
        <f t="shared" si="0"/>
        <v>#REF!</v>
      </c>
    </row>
    <row r="22" spans="1:8" s="4" customFormat="1" x14ac:dyDescent="0.25">
      <c r="A22" s="13"/>
      <c r="B22" s="46" t="s">
        <v>44</v>
      </c>
      <c r="C22" s="20"/>
      <c r="D22" s="21"/>
      <c r="E22" s="22"/>
      <c r="F22" s="23" t="e">
        <f>SUM(F20:F21)</f>
        <v>#REF!</v>
      </c>
    </row>
    <row r="23" spans="1:8" s="4" customFormat="1" x14ac:dyDescent="0.25">
      <c r="A23" s="13"/>
      <c r="B23" s="18"/>
      <c r="C23" s="20"/>
      <c r="D23" s="21"/>
      <c r="E23" s="22"/>
      <c r="F23" s="43"/>
    </row>
    <row r="24" spans="1:8" s="4" customFormat="1" x14ac:dyDescent="0.25">
      <c r="A24" s="13"/>
      <c r="B24" s="45" t="s">
        <v>41</v>
      </c>
      <c r="C24" s="20"/>
      <c r="D24" s="21"/>
      <c r="E24" s="22"/>
      <c r="F24" s="43"/>
    </row>
    <row r="25" spans="1:8" s="4" customFormat="1" ht="56.25" x14ac:dyDescent="0.25">
      <c r="A25" s="13" t="s">
        <v>43</v>
      </c>
      <c r="B25" s="14" t="s">
        <v>48</v>
      </c>
      <c r="C25" s="15" t="s">
        <v>13</v>
      </c>
      <c r="D25" s="16" t="e">
        <f>+#REF!</f>
        <v>#REF!</v>
      </c>
      <c r="E25" s="17">
        <f>+EST.MCDO.PIN.!G23</f>
        <v>116.69</v>
      </c>
      <c r="F25" s="17" t="e">
        <f>+ROUND(D25*E25,2)</f>
        <v>#REF!</v>
      </c>
    </row>
    <row r="26" spans="1:8" s="4" customFormat="1" x14ac:dyDescent="0.25">
      <c r="A26" s="13"/>
      <c r="B26" s="46" t="s">
        <v>45</v>
      </c>
      <c r="C26" s="20"/>
      <c r="D26" s="21"/>
      <c r="E26" s="22"/>
      <c r="F26" s="23" t="e">
        <f>SUM(F25)</f>
        <v>#REF!</v>
      </c>
    </row>
    <row r="27" spans="1:8" s="4" customFormat="1" x14ac:dyDescent="0.25">
      <c r="A27" s="13"/>
      <c r="B27" s="12"/>
      <c r="C27" s="20"/>
      <c r="D27" s="21"/>
      <c r="E27" s="22"/>
      <c r="F27" s="43"/>
    </row>
    <row r="28" spans="1:8" s="4" customFormat="1" x14ac:dyDescent="0.25">
      <c r="A28" s="13"/>
      <c r="B28" s="12"/>
      <c r="C28" s="20"/>
      <c r="D28" s="21"/>
      <c r="E28" s="22"/>
      <c r="F28" s="24"/>
    </row>
    <row r="29" spans="1:8" x14ac:dyDescent="0.25">
      <c r="E29" s="26" t="s">
        <v>18</v>
      </c>
      <c r="F29" s="23" t="e">
        <f>+F18+F22+F26</f>
        <v>#REF!</v>
      </c>
    </row>
    <row r="30" spans="1:8" x14ac:dyDescent="0.25">
      <c r="E30" s="26" t="s">
        <v>19</v>
      </c>
      <c r="F30" s="24" t="e">
        <f>+ROUND(F29*0.16,2)</f>
        <v>#REF!</v>
      </c>
    </row>
    <row r="31" spans="1:8" x14ac:dyDescent="0.25">
      <c r="E31" s="26" t="s">
        <v>20</v>
      </c>
      <c r="F31" s="23" t="e">
        <f>+F29+F30</f>
        <v>#REF!</v>
      </c>
      <c r="H31" s="27"/>
    </row>
    <row r="32" spans="1:8" x14ac:dyDescent="0.25">
      <c r="B32" s="28"/>
      <c r="F32" s="22"/>
      <c r="H32" s="29"/>
    </row>
    <row r="33" spans="1:6" x14ac:dyDescent="0.25">
      <c r="F33" s="22"/>
    </row>
    <row r="34" spans="1:6" x14ac:dyDescent="0.2">
      <c r="A34" s="65" t="s">
        <v>61</v>
      </c>
      <c r="B34" s="65"/>
      <c r="C34" s="65"/>
      <c r="E34" s="65" t="s">
        <v>40</v>
      </c>
      <c r="F34" s="65"/>
    </row>
    <row r="35" spans="1:6" x14ac:dyDescent="0.2">
      <c r="A35" s="65" t="s">
        <v>62</v>
      </c>
      <c r="B35" s="65"/>
      <c r="C35" s="65"/>
      <c r="E35" s="65" t="s">
        <v>39</v>
      </c>
      <c r="F35" s="65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30"/>
      <c r="B40" s="30"/>
      <c r="D40" s="44"/>
      <c r="E40" s="61"/>
      <c r="F40" s="61"/>
    </row>
    <row r="41" spans="1:6" x14ac:dyDescent="0.2">
      <c r="A41" s="30"/>
      <c r="B41" s="30"/>
      <c r="D41" s="44"/>
      <c r="E41" s="61"/>
      <c r="F41" s="61"/>
    </row>
  </sheetData>
  <mergeCells count="11">
    <mergeCell ref="A38:F38"/>
    <mergeCell ref="A39:F39"/>
    <mergeCell ref="E40:F40"/>
    <mergeCell ref="E41:F41"/>
    <mergeCell ref="A1:F1"/>
    <mergeCell ref="B9:F9"/>
    <mergeCell ref="A12:F12"/>
    <mergeCell ref="A34:C34"/>
    <mergeCell ref="E34:F34"/>
    <mergeCell ref="A35:C35"/>
    <mergeCell ref="E35:F35"/>
  </mergeCells>
  <conditionalFormatting sqref="E34:E35">
    <cfRule type="cellIs" dxfId="2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6" workbookViewId="0">
      <selection activeCell="E16" sqref="E16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6" s="4" customFormat="1" ht="18.75" x14ac:dyDescent="0.25">
      <c r="A1" s="62" t="s">
        <v>0</v>
      </c>
      <c r="B1" s="62"/>
      <c r="C1" s="62"/>
      <c r="D1" s="62"/>
      <c r="E1" s="62"/>
      <c r="F1" s="62"/>
    </row>
    <row r="2" spans="1:6" s="4" customFormat="1" x14ac:dyDescent="0.25">
      <c r="F2" s="5"/>
    </row>
    <row r="3" spans="1:6" s="4" customFormat="1" x14ac:dyDescent="0.25">
      <c r="F3" s="5"/>
    </row>
    <row r="4" spans="1:6" s="4" customFormat="1" x14ac:dyDescent="0.25">
      <c r="F4" s="5"/>
    </row>
    <row r="5" spans="1:6" s="4" customFormat="1" x14ac:dyDescent="0.25">
      <c r="F5" s="5"/>
    </row>
    <row r="6" spans="1:6" s="4" customFormat="1" x14ac:dyDescent="0.25">
      <c r="F6" s="5"/>
    </row>
    <row r="7" spans="1:6" s="4" customFormat="1" x14ac:dyDescent="0.25">
      <c r="F7" s="5"/>
    </row>
    <row r="8" spans="1:6" s="4" customFormat="1" x14ac:dyDescent="0.25">
      <c r="F8" s="5"/>
    </row>
    <row r="9" spans="1:6" s="4" customFormat="1" ht="36.75" customHeight="1" x14ac:dyDescent="0.25">
      <c r="A9" s="4" t="s">
        <v>1</v>
      </c>
      <c r="B9" s="63" t="s">
        <v>67</v>
      </c>
      <c r="C9" s="63"/>
      <c r="D9" s="63"/>
      <c r="E9" s="63"/>
      <c r="F9" s="63"/>
    </row>
    <row r="10" spans="1:6" s="4" customFormat="1" x14ac:dyDescent="0.25">
      <c r="A10" s="4" t="s">
        <v>2</v>
      </c>
      <c r="B10" s="6" t="s">
        <v>65</v>
      </c>
      <c r="D10" s="6"/>
      <c r="F10" s="5"/>
    </row>
    <row r="11" spans="1:6" s="4" customFormat="1" ht="15.75" thickBot="1" x14ac:dyDescent="0.3">
      <c r="F11" s="5"/>
    </row>
    <row r="12" spans="1:6" s="4" customFormat="1" ht="22.5" customHeight="1" thickTop="1" x14ac:dyDescent="0.25">
      <c r="A12" s="64" t="s">
        <v>3</v>
      </c>
      <c r="B12" s="64"/>
      <c r="C12" s="64"/>
      <c r="D12" s="64"/>
      <c r="E12" s="64"/>
      <c r="F12" s="64"/>
    </row>
    <row r="13" spans="1:6" s="4" customFormat="1" ht="8.25" customHeight="1" thickBot="1" x14ac:dyDescent="0.3">
      <c r="A13" s="7"/>
      <c r="B13" s="7"/>
      <c r="C13" s="7"/>
      <c r="D13" s="7"/>
      <c r="E13" s="7"/>
      <c r="F13" s="7"/>
    </row>
    <row r="14" spans="1:6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6" s="4" customFormat="1" ht="16.5" thickTop="1" x14ac:dyDescent="0.25">
      <c r="A15" s="19"/>
      <c r="B15" s="12"/>
      <c r="C15" s="19"/>
      <c r="D15" s="19"/>
      <c r="E15" s="19"/>
      <c r="F15" s="19"/>
    </row>
    <row r="16" spans="1:6" s="4" customFormat="1" x14ac:dyDescent="0.25">
      <c r="A16" s="52"/>
      <c r="B16" s="45" t="s">
        <v>56</v>
      </c>
      <c r="C16" s="52"/>
      <c r="D16" s="52"/>
      <c r="E16" s="52"/>
      <c r="F16" s="52"/>
    </row>
    <row r="17" spans="1:8" s="4" customFormat="1" ht="157.5" x14ac:dyDescent="0.25">
      <c r="A17" s="13" t="s">
        <v>57</v>
      </c>
      <c r="B17" s="14" t="s">
        <v>58</v>
      </c>
      <c r="C17" s="15" t="s">
        <v>59</v>
      </c>
      <c r="D17" s="16">
        <v>7</v>
      </c>
      <c r="E17" s="17">
        <v>3787</v>
      </c>
      <c r="F17" s="56">
        <f>+ROUND(D17*E17,2)</f>
        <v>26509</v>
      </c>
    </row>
    <row r="18" spans="1:8" s="4" customFormat="1" x14ac:dyDescent="0.25">
      <c r="A18" s="48"/>
      <c r="B18" s="46" t="s">
        <v>60</v>
      </c>
      <c r="C18" s="48"/>
      <c r="D18" s="48"/>
      <c r="E18" s="48"/>
      <c r="F18" s="47">
        <f>SUM(F17)</f>
        <v>26509</v>
      </c>
    </row>
    <row r="19" spans="1:8" s="4" customFormat="1" ht="15.75" x14ac:dyDescent="0.25">
      <c r="A19" s="19"/>
      <c r="B19" s="45" t="s">
        <v>10</v>
      </c>
      <c r="C19" s="19"/>
      <c r="D19" s="19"/>
      <c r="E19" s="19"/>
      <c r="F19" s="19"/>
    </row>
    <row r="20" spans="1:8" s="4" customFormat="1" ht="45" x14ac:dyDescent="0.25">
      <c r="A20" s="13" t="s">
        <v>11</v>
      </c>
      <c r="B20" s="14" t="s">
        <v>21</v>
      </c>
      <c r="C20" s="20" t="s">
        <v>13</v>
      </c>
      <c r="D20" s="21" t="e">
        <f>+#REF!</f>
        <v>#REF!</v>
      </c>
      <c r="E20" s="22">
        <f>+'EST. MCDO'!G22</f>
        <v>14.85</v>
      </c>
      <c r="F20" s="17" t="e">
        <f>+ROUND(D20*E20,2)</f>
        <v>#REF!</v>
      </c>
    </row>
    <row r="21" spans="1:8" s="4" customFormat="1" ht="45" x14ac:dyDescent="0.25">
      <c r="A21" s="13" t="s">
        <v>22</v>
      </c>
      <c r="B21" s="31" t="s">
        <v>23</v>
      </c>
      <c r="C21" s="20" t="s">
        <v>13</v>
      </c>
      <c r="D21" s="21" t="e">
        <f>+#REF!</f>
        <v>#REF!</v>
      </c>
      <c r="E21" s="22">
        <f>+'EST. MCDO'!G23</f>
        <v>15.38</v>
      </c>
      <c r="F21" s="17" t="e">
        <f>+ROUND(D21*E21,2)</f>
        <v>#REF!</v>
      </c>
    </row>
    <row r="22" spans="1:8" s="4" customFormat="1" ht="67.5" x14ac:dyDescent="0.25">
      <c r="A22" s="13" t="s">
        <v>14</v>
      </c>
      <c r="B22" s="14" t="s">
        <v>24</v>
      </c>
      <c r="C22" s="20" t="s">
        <v>16</v>
      </c>
      <c r="D22" s="21" t="e">
        <f>+#REF!</f>
        <v>#REF!</v>
      </c>
      <c r="E22" s="22">
        <f>+'EST. MCDO'!G24</f>
        <v>3191.5</v>
      </c>
      <c r="F22" s="17" t="e">
        <f>+ROUND(D22*E22,2)</f>
        <v>#REF!</v>
      </c>
    </row>
    <row r="23" spans="1:8" s="4" customFormat="1" x14ac:dyDescent="0.25">
      <c r="A23" s="13"/>
      <c r="B23" s="46" t="s">
        <v>17</v>
      </c>
      <c r="C23" s="20"/>
      <c r="D23" s="21"/>
      <c r="E23" s="22"/>
      <c r="F23" s="23" t="e">
        <f>SUM(F20:F22)</f>
        <v>#REF!</v>
      </c>
    </row>
    <row r="24" spans="1:8" s="4" customFormat="1" x14ac:dyDescent="0.25">
      <c r="A24" s="13"/>
      <c r="B24" s="45" t="s">
        <v>41</v>
      </c>
      <c r="C24" s="20"/>
      <c r="D24" s="21"/>
      <c r="E24" s="22"/>
      <c r="F24" s="43"/>
    </row>
    <row r="25" spans="1:8" s="4" customFormat="1" ht="56.25" x14ac:dyDescent="0.25">
      <c r="A25" s="13" t="s">
        <v>43</v>
      </c>
      <c r="B25" s="14" t="s">
        <v>48</v>
      </c>
      <c r="C25" s="15" t="s">
        <v>13</v>
      </c>
      <c r="D25" s="16" t="e">
        <f>+#REF!</f>
        <v>#REF!</v>
      </c>
      <c r="E25" s="17">
        <f>+EST.MCDO.PIN.!G23</f>
        <v>116.69</v>
      </c>
      <c r="F25" s="17" t="e">
        <f>+ROUND(D25*E25,2)</f>
        <v>#REF!</v>
      </c>
    </row>
    <row r="26" spans="1:8" s="4" customFormat="1" x14ac:dyDescent="0.25">
      <c r="A26" s="13"/>
      <c r="B26" s="46" t="s">
        <v>45</v>
      </c>
      <c r="C26" s="20"/>
      <c r="D26" s="21"/>
      <c r="E26" s="22"/>
      <c r="F26" s="23" t="e">
        <f>SUM(F25)</f>
        <v>#REF!</v>
      </c>
    </row>
    <row r="27" spans="1:8" s="4" customFormat="1" x14ac:dyDescent="0.25">
      <c r="A27" s="13"/>
      <c r="B27" s="18"/>
      <c r="C27" s="20"/>
      <c r="D27" s="21"/>
      <c r="E27" s="22"/>
      <c r="F27" s="24"/>
    </row>
    <row r="28" spans="1:8" s="4" customFormat="1" x14ac:dyDescent="0.25">
      <c r="A28" s="13"/>
      <c r="B28" s="18"/>
      <c r="C28" s="20"/>
      <c r="D28" s="21"/>
      <c r="E28" s="22"/>
      <c r="F28" s="24"/>
    </row>
    <row r="29" spans="1:8" x14ac:dyDescent="0.25">
      <c r="E29" s="26" t="s">
        <v>18</v>
      </c>
      <c r="F29" s="23" t="e">
        <f>+F23+F26+F18</f>
        <v>#REF!</v>
      </c>
    </row>
    <row r="30" spans="1:8" x14ac:dyDescent="0.25">
      <c r="E30" s="26" t="s">
        <v>19</v>
      </c>
      <c r="F30" s="24" t="e">
        <f>+ROUND(F29*0.16,2)</f>
        <v>#REF!</v>
      </c>
    </row>
    <row r="31" spans="1:8" x14ac:dyDescent="0.25">
      <c r="E31" s="26" t="s">
        <v>20</v>
      </c>
      <c r="F31" s="23" t="e">
        <f>ROUND(+(F29+F30),2)</f>
        <v>#REF!</v>
      </c>
      <c r="H31" s="27"/>
    </row>
    <row r="32" spans="1:8" x14ac:dyDescent="0.25">
      <c r="E32" s="26"/>
      <c r="F32" s="43"/>
      <c r="H32" s="27"/>
    </row>
    <row r="33" spans="1:8" x14ac:dyDescent="0.25">
      <c r="E33" s="26"/>
      <c r="F33" s="43"/>
      <c r="H33" s="27"/>
    </row>
    <row r="34" spans="1:8" x14ac:dyDescent="0.25">
      <c r="E34" s="26"/>
      <c r="F34" s="43"/>
      <c r="H34" s="27"/>
    </row>
    <row r="35" spans="1:8" x14ac:dyDescent="0.25">
      <c r="B35" s="28"/>
      <c r="F35" s="22"/>
      <c r="H35" s="27"/>
    </row>
    <row r="36" spans="1:8" x14ac:dyDescent="0.2">
      <c r="A36" s="65" t="s">
        <v>61</v>
      </c>
      <c r="B36" s="65"/>
      <c r="C36" s="65"/>
      <c r="E36" s="65" t="s">
        <v>40</v>
      </c>
      <c r="F36" s="65"/>
      <c r="H36" s="27"/>
    </row>
    <row r="37" spans="1:8" x14ac:dyDescent="0.2">
      <c r="A37" s="65" t="s">
        <v>62</v>
      </c>
      <c r="B37" s="65"/>
      <c r="C37" s="65"/>
      <c r="E37" s="65" t="s">
        <v>39</v>
      </c>
      <c r="F37" s="65"/>
    </row>
  </sheetData>
  <mergeCells count="7">
    <mergeCell ref="A37:C37"/>
    <mergeCell ref="E37:F37"/>
    <mergeCell ref="A1:F1"/>
    <mergeCell ref="B9:F9"/>
    <mergeCell ref="A12:F12"/>
    <mergeCell ref="A36:C36"/>
    <mergeCell ref="E36:F36"/>
  </mergeCells>
  <conditionalFormatting sqref="E36:E37">
    <cfRule type="cellIs" dxfId="1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6" sqref="E16"/>
    </sheetView>
  </sheetViews>
  <sheetFormatPr baseColWidth="10" defaultRowHeight="11.25" x14ac:dyDescent="0.25"/>
  <cols>
    <col min="1" max="1" width="10.85546875" style="32" customWidth="1"/>
    <col min="2" max="2" width="39.140625" style="32" customWidth="1"/>
    <col min="3" max="3" width="7.42578125" style="32" customWidth="1"/>
    <col min="4" max="4" width="11.42578125" style="32"/>
    <col min="5" max="5" width="14.28515625" style="32" customWidth="1"/>
    <col min="6" max="6" width="11.42578125" style="32"/>
    <col min="7" max="7" width="13.5703125" style="32" customWidth="1"/>
    <col min="8" max="16384" width="11.42578125" style="32"/>
  </cols>
  <sheetData>
    <row r="1" spans="1:7" ht="15.75" x14ac:dyDescent="0.25">
      <c r="A1" s="66" t="s">
        <v>0</v>
      </c>
      <c r="B1" s="66"/>
      <c r="C1" s="66"/>
      <c r="D1" s="66"/>
      <c r="E1" s="66"/>
      <c r="F1" s="66"/>
      <c r="G1" s="66"/>
    </row>
    <row r="2" spans="1:7" x14ac:dyDescent="0.25">
      <c r="G2" s="33"/>
    </row>
    <row r="11" spans="1:7" ht="34.5" customHeight="1" x14ac:dyDescent="0.25">
      <c r="A11" s="34" t="s">
        <v>1</v>
      </c>
      <c r="B11" s="59" t="e">
        <f>+#REF!</f>
        <v>#REF!</v>
      </c>
      <c r="C11" s="59"/>
      <c r="D11" s="59"/>
      <c r="E11" s="59"/>
      <c r="F11" s="59"/>
    </row>
    <row r="12" spans="1:7" x14ac:dyDescent="0.25">
      <c r="A12" s="34" t="s">
        <v>2</v>
      </c>
      <c r="B12" s="35" t="e">
        <f>+#REF!</f>
        <v>#REF!</v>
      </c>
      <c r="C12" s="35"/>
      <c r="D12" s="35"/>
      <c r="E12" s="35"/>
      <c r="F12" s="35"/>
    </row>
    <row r="13" spans="1:7" ht="12" thickBot="1" x14ac:dyDescent="0.3">
      <c r="A13" s="36"/>
    </row>
    <row r="14" spans="1:7" ht="12" thickTop="1" x14ac:dyDescent="0.25">
      <c r="A14" s="37"/>
      <c r="B14" s="37"/>
      <c r="C14" s="37"/>
      <c r="D14" s="37"/>
      <c r="E14" s="37"/>
      <c r="F14" s="37"/>
      <c r="G14" s="37"/>
    </row>
    <row r="15" spans="1:7" customFormat="1" ht="15" x14ac:dyDescent="0.25">
      <c r="A15" s="67" t="s">
        <v>26</v>
      </c>
      <c r="B15" s="67"/>
      <c r="C15" s="67"/>
      <c r="D15" s="67"/>
      <c r="E15" s="67"/>
      <c r="F15" s="67"/>
      <c r="G15" s="67"/>
    </row>
    <row r="16" spans="1:7" customFormat="1" ht="15.75" thickBot="1" x14ac:dyDescent="0.3">
      <c r="A16" s="30"/>
      <c r="B16" s="30"/>
      <c r="C16" s="30"/>
      <c r="D16" s="30"/>
      <c r="E16" s="30"/>
      <c r="F16" s="30"/>
    </row>
    <row r="17" spans="1:7" customFormat="1" ht="16.5" customHeight="1" thickTop="1" thickBot="1" x14ac:dyDescent="0.3">
      <c r="A17" s="68" t="s">
        <v>4</v>
      </c>
      <c r="B17" s="68" t="s">
        <v>5</v>
      </c>
      <c r="C17" s="68" t="s">
        <v>6</v>
      </c>
      <c r="D17" s="71" t="s">
        <v>64</v>
      </c>
      <c r="E17" s="72"/>
      <c r="F17" s="73"/>
      <c r="G17" s="74" t="s">
        <v>27</v>
      </c>
    </row>
    <row r="18" spans="1:7" customFormat="1" ht="16.5" thickTop="1" thickBot="1" x14ac:dyDescent="0.3">
      <c r="A18" s="69"/>
      <c r="B18" s="69"/>
      <c r="C18" s="69"/>
      <c r="D18" s="71" t="s">
        <v>28</v>
      </c>
      <c r="E18" s="72"/>
      <c r="F18" s="73"/>
      <c r="G18" s="75"/>
    </row>
    <row r="19" spans="1:7" customFormat="1" ht="46.5" thickTop="1" thickBot="1" x14ac:dyDescent="0.3">
      <c r="A19" s="70"/>
      <c r="B19" s="70"/>
      <c r="C19" s="70"/>
      <c r="D19" s="38" t="s">
        <v>29</v>
      </c>
      <c r="E19" s="38" t="s">
        <v>30</v>
      </c>
      <c r="F19" s="38" t="s">
        <v>31</v>
      </c>
      <c r="G19" s="76"/>
    </row>
    <row r="20" spans="1:7" ht="12" thickTop="1" x14ac:dyDescent="0.25"/>
    <row r="21" spans="1:7" x14ac:dyDescent="0.25">
      <c r="B21" s="39" t="s">
        <v>32</v>
      </c>
    </row>
    <row r="22" spans="1:7" ht="45" x14ac:dyDescent="0.25">
      <c r="A22" s="13" t="s">
        <v>11</v>
      </c>
      <c r="B22" s="14" t="s">
        <v>33</v>
      </c>
      <c r="C22" s="1" t="s">
        <v>13</v>
      </c>
      <c r="D22" s="2">
        <v>16.350000000000001</v>
      </c>
      <c r="E22" s="2">
        <v>15.45</v>
      </c>
      <c r="F22" s="2">
        <v>12.75</v>
      </c>
      <c r="G22" s="40">
        <f>ROUND(AVERAGE(D22:F22),2)</f>
        <v>14.85</v>
      </c>
    </row>
    <row r="23" spans="1:7" ht="45" x14ac:dyDescent="0.25">
      <c r="A23" s="13" t="s">
        <v>22</v>
      </c>
      <c r="B23" s="14" t="s">
        <v>34</v>
      </c>
      <c r="C23" s="1" t="s">
        <v>13</v>
      </c>
      <c r="D23" s="2">
        <v>17.45</v>
      </c>
      <c r="E23" s="2">
        <v>15.45</v>
      </c>
      <c r="F23" s="2">
        <v>13.23</v>
      </c>
      <c r="G23" s="40">
        <f t="shared" ref="G23:G24" si="0">ROUND(AVERAGE(D23:F23),2)</f>
        <v>15.38</v>
      </c>
    </row>
    <row r="24" spans="1:7" ht="78.75" x14ac:dyDescent="0.25">
      <c r="A24" s="13" t="s">
        <v>35</v>
      </c>
      <c r="B24" s="14" t="s">
        <v>36</v>
      </c>
      <c r="C24" s="1" t="s">
        <v>16</v>
      </c>
      <c r="D24" s="2">
        <v>3492.5</v>
      </c>
      <c r="E24" s="2">
        <v>3502</v>
      </c>
      <c r="F24" s="2">
        <v>2580</v>
      </c>
      <c r="G24" s="40">
        <f t="shared" si="0"/>
        <v>3191.5</v>
      </c>
    </row>
    <row r="25" spans="1:7" x14ac:dyDescent="0.25">
      <c r="B25" s="41"/>
      <c r="C25" s="3"/>
      <c r="D25" s="42"/>
      <c r="E25" s="42"/>
      <c r="F25" s="42"/>
      <c r="G25" s="42"/>
    </row>
    <row r="26" spans="1:7" x14ac:dyDescent="0.25">
      <c r="B26" s="41"/>
      <c r="C26" s="3"/>
      <c r="D26" s="42"/>
      <c r="E26" s="42"/>
      <c r="F26" s="42"/>
      <c r="G26" s="42"/>
    </row>
    <row r="27" spans="1:7" ht="33.75" x14ac:dyDescent="0.25">
      <c r="B27" s="41" t="s">
        <v>37</v>
      </c>
      <c r="C27" s="3"/>
      <c r="D27" s="42"/>
      <c r="E27" s="42"/>
      <c r="F27" s="42"/>
      <c r="G27" s="42"/>
    </row>
    <row r="28" spans="1:7" x14ac:dyDescent="0.25">
      <c r="B28" s="35" t="s">
        <v>38</v>
      </c>
      <c r="C28" s="3"/>
      <c r="D28" s="42"/>
      <c r="E28" s="42"/>
      <c r="F28" s="42"/>
      <c r="G28" s="42"/>
    </row>
    <row r="29" spans="1:7" x14ac:dyDescent="0.25">
      <c r="B29" s="41"/>
      <c r="C29" s="3"/>
      <c r="D29" s="42"/>
      <c r="E29" s="42"/>
      <c r="F29" s="42"/>
      <c r="G29" s="42"/>
    </row>
    <row r="30" spans="1:7" x14ac:dyDescent="0.25">
      <c r="B30" s="41"/>
      <c r="C30" s="3"/>
      <c r="D30" s="42"/>
      <c r="E30" s="42"/>
      <c r="F30" s="42"/>
      <c r="G30" s="42"/>
    </row>
    <row r="31" spans="1:7" x14ac:dyDescent="0.25">
      <c r="B31" s="41"/>
      <c r="C31" s="3"/>
      <c r="D31" s="42"/>
      <c r="E31" s="42"/>
      <c r="F31" s="42"/>
      <c r="G31" s="42"/>
    </row>
  </sheetData>
  <mergeCells count="9"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6" sqref="E16"/>
    </sheetView>
  </sheetViews>
  <sheetFormatPr baseColWidth="10" defaultRowHeight="11.25" x14ac:dyDescent="0.25"/>
  <cols>
    <col min="1" max="1" width="10.85546875" style="32" customWidth="1"/>
    <col min="2" max="2" width="36" style="32" customWidth="1"/>
    <col min="3" max="3" width="7.42578125" style="32" customWidth="1"/>
    <col min="4" max="4" width="11.42578125" style="32"/>
    <col min="5" max="5" width="14.28515625" style="32" customWidth="1"/>
    <col min="6" max="6" width="11.42578125" style="32"/>
    <col min="7" max="7" width="13.5703125" style="32" customWidth="1"/>
    <col min="8" max="16384" width="11.42578125" style="32"/>
  </cols>
  <sheetData>
    <row r="1" spans="1:7" ht="15.75" x14ac:dyDescent="0.25">
      <c r="A1" s="66" t="s">
        <v>0</v>
      </c>
      <c r="B1" s="66"/>
      <c r="C1" s="66"/>
      <c r="D1" s="66"/>
      <c r="E1" s="66"/>
      <c r="F1" s="66"/>
      <c r="G1" s="66"/>
    </row>
    <row r="2" spans="1:7" x14ac:dyDescent="0.25">
      <c r="G2" s="33"/>
    </row>
    <row r="11" spans="1:7" ht="33.75" customHeight="1" x14ac:dyDescent="0.25">
      <c r="A11" s="34" t="s">
        <v>1</v>
      </c>
      <c r="B11" s="59" t="e">
        <f>+'EST. MCDO'!B11:F11</f>
        <v>#REF!</v>
      </c>
      <c r="C11" s="59"/>
      <c r="D11" s="59"/>
      <c r="E11" s="59"/>
      <c r="F11" s="59"/>
    </row>
    <row r="12" spans="1:7" x14ac:dyDescent="0.25">
      <c r="A12" s="34" t="s">
        <v>2</v>
      </c>
      <c r="B12" s="35" t="e">
        <f>+#REF!</f>
        <v>#REF!</v>
      </c>
      <c r="C12" s="35"/>
      <c r="D12" s="35"/>
      <c r="E12" s="35"/>
      <c r="F12" s="35"/>
    </row>
    <row r="13" spans="1:7" ht="12" thickBot="1" x14ac:dyDescent="0.3">
      <c r="A13" s="36"/>
    </row>
    <row r="14" spans="1:7" ht="12" thickTop="1" x14ac:dyDescent="0.25">
      <c r="A14" s="37"/>
      <c r="B14" s="37"/>
      <c r="C14" s="37"/>
      <c r="D14" s="37"/>
      <c r="E14" s="37"/>
      <c r="F14" s="37"/>
      <c r="G14" s="37"/>
    </row>
    <row r="15" spans="1:7" customFormat="1" ht="15" x14ac:dyDescent="0.25">
      <c r="A15" s="67" t="s">
        <v>26</v>
      </c>
      <c r="B15" s="67"/>
      <c r="C15" s="67"/>
      <c r="D15" s="67"/>
      <c r="E15" s="67"/>
      <c r="F15" s="67"/>
      <c r="G15" s="67"/>
    </row>
    <row r="16" spans="1:7" customFormat="1" ht="15.75" thickBot="1" x14ac:dyDescent="0.3">
      <c r="A16" s="30"/>
      <c r="B16" s="30"/>
      <c r="C16" s="30"/>
      <c r="D16" s="30"/>
      <c r="E16" s="30"/>
      <c r="F16" s="30"/>
    </row>
    <row r="17" spans="1:7" customFormat="1" ht="16.5" customHeight="1" thickTop="1" thickBot="1" x14ac:dyDescent="0.3">
      <c r="A17" s="68" t="s">
        <v>4</v>
      </c>
      <c r="B17" s="68" t="s">
        <v>5</v>
      </c>
      <c r="C17" s="68" t="s">
        <v>6</v>
      </c>
      <c r="D17" s="71" t="s">
        <v>64</v>
      </c>
      <c r="E17" s="72"/>
      <c r="F17" s="73"/>
      <c r="G17" s="74" t="s">
        <v>27</v>
      </c>
    </row>
    <row r="18" spans="1:7" customFormat="1" ht="16.5" thickTop="1" thickBot="1" x14ac:dyDescent="0.3">
      <c r="A18" s="69"/>
      <c r="B18" s="69"/>
      <c r="C18" s="69"/>
      <c r="D18" s="71" t="s">
        <v>28</v>
      </c>
      <c r="E18" s="72"/>
      <c r="F18" s="73"/>
      <c r="G18" s="75"/>
    </row>
    <row r="19" spans="1:7" customFormat="1" ht="16.5" thickTop="1" thickBot="1" x14ac:dyDescent="0.3">
      <c r="A19" s="70"/>
      <c r="B19" s="70"/>
      <c r="C19" s="70"/>
      <c r="D19" s="38" t="s">
        <v>53</v>
      </c>
      <c r="E19" s="38" t="s">
        <v>54</v>
      </c>
      <c r="F19" s="38" t="s">
        <v>55</v>
      </c>
      <c r="G19" s="76"/>
    </row>
    <row r="20" spans="1:7" ht="12" thickTop="1" x14ac:dyDescent="0.25"/>
    <row r="21" spans="1:7" x14ac:dyDescent="0.25">
      <c r="B21" s="39" t="s">
        <v>63</v>
      </c>
    </row>
    <row r="22" spans="1:7" ht="56.25" customHeight="1" x14ac:dyDescent="0.25">
      <c r="A22" s="78" t="s">
        <v>43</v>
      </c>
      <c r="B22" s="77" t="s">
        <v>51</v>
      </c>
      <c r="C22" s="1" t="s">
        <v>52</v>
      </c>
      <c r="D22" s="2">
        <v>2324.14</v>
      </c>
      <c r="E22" s="2">
        <v>2219.83</v>
      </c>
      <c r="F22" s="2">
        <v>2107.44</v>
      </c>
      <c r="G22" s="40">
        <f>ROUND(AVERAGE(D22:F22),2)</f>
        <v>2217.14</v>
      </c>
    </row>
    <row r="23" spans="1:7" ht="12.75" x14ac:dyDescent="0.25">
      <c r="A23" s="78"/>
      <c r="B23" s="77"/>
      <c r="C23" s="1" t="s">
        <v>13</v>
      </c>
      <c r="D23" s="2">
        <f>+D22/19</f>
        <v>122.32315789473684</v>
      </c>
      <c r="E23" s="2">
        <f>+E22/19</f>
        <v>116.83315789473684</v>
      </c>
      <c r="F23" s="2">
        <f>+F22/19</f>
        <v>110.91789473684211</v>
      </c>
      <c r="G23" s="40">
        <f>ROUND(G22/19,2)</f>
        <v>116.69</v>
      </c>
    </row>
    <row r="24" spans="1:7" ht="12.75" x14ac:dyDescent="0.25">
      <c r="A24" s="13"/>
      <c r="B24" s="14"/>
      <c r="C24" s="1"/>
      <c r="D24" s="2"/>
      <c r="E24" s="2"/>
      <c r="F24" s="2"/>
      <c r="G24" s="40"/>
    </row>
    <row r="25" spans="1:7" x14ac:dyDescent="0.25">
      <c r="B25" s="41"/>
      <c r="C25" s="3"/>
      <c r="D25" s="42"/>
      <c r="E25" s="42"/>
      <c r="F25" s="42"/>
      <c r="G25" s="42"/>
    </row>
    <row r="26" spans="1:7" x14ac:dyDescent="0.25">
      <c r="B26" s="41"/>
      <c r="C26" s="3"/>
      <c r="D26" s="42"/>
      <c r="E26" s="42"/>
      <c r="F26" s="42"/>
      <c r="G26" s="42"/>
    </row>
    <row r="27" spans="1:7" x14ac:dyDescent="0.25">
      <c r="B27" s="41"/>
      <c r="C27" s="3"/>
      <c r="D27" s="42"/>
      <c r="E27" s="42"/>
      <c r="F27" s="42"/>
      <c r="G27" s="42"/>
    </row>
    <row r="28" spans="1:7" x14ac:dyDescent="0.25">
      <c r="B28" s="35" t="s">
        <v>38</v>
      </c>
      <c r="C28" s="3"/>
      <c r="D28" s="42"/>
      <c r="E28" s="42"/>
      <c r="F28" s="42"/>
      <c r="G28" s="42"/>
    </row>
    <row r="29" spans="1:7" x14ac:dyDescent="0.25">
      <c r="B29" s="41"/>
      <c r="C29" s="3"/>
      <c r="D29" s="42"/>
      <c r="E29" s="42"/>
      <c r="F29" s="42"/>
      <c r="G29" s="42"/>
    </row>
    <row r="30" spans="1:7" x14ac:dyDescent="0.25">
      <c r="B30" s="41"/>
      <c r="C30" s="3"/>
      <c r="D30" s="42"/>
      <c r="E30" s="42"/>
      <c r="F30" s="42"/>
      <c r="G30" s="42"/>
    </row>
    <row r="31" spans="1:7" x14ac:dyDescent="0.25">
      <c r="B31" s="41"/>
      <c r="C31" s="3"/>
      <c r="D31" s="42"/>
      <c r="E31" s="42"/>
      <c r="F31" s="42"/>
      <c r="G31" s="42"/>
    </row>
  </sheetData>
  <mergeCells count="11">
    <mergeCell ref="B22:B23"/>
    <mergeCell ref="A22:A23"/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31"/>
  <sheetViews>
    <sheetView tabSelected="1" view="pageBreakPreview" zoomScale="200" zoomScaleNormal="100" zoomScaleSheetLayoutView="200" workbookViewId="0">
      <selection activeCell="E4" sqref="E4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A5" s="4" t="s">
        <v>87</v>
      </c>
      <c r="B5" s="6" t="s">
        <v>99</v>
      </c>
      <c r="F5" s="5"/>
    </row>
    <row r="6" spans="1:7" s="4" customFormat="1" ht="59.25" customHeight="1" x14ac:dyDescent="0.25">
      <c r="A6" s="4" t="s">
        <v>1</v>
      </c>
      <c r="B6" s="63" t="s">
        <v>100</v>
      </c>
      <c r="C6" s="63"/>
      <c r="D6" s="63"/>
      <c r="E6" s="63"/>
      <c r="F6" s="63"/>
    </row>
    <row r="7" spans="1:7" s="4" customFormat="1" x14ac:dyDescent="0.25">
      <c r="A7" s="4" t="s">
        <v>2</v>
      </c>
      <c r="B7" s="6" t="s">
        <v>68</v>
      </c>
      <c r="D7" s="6"/>
      <c r="F7" s="5"/>
    </row>
    <row r="8" spans="1:7" s="4" customFormat="1" x14ac:dyDescent="0.25">
      <c r="B8" s="6"/>
      <c r="F8" s="5"/>
    </row>
    <row r="9" spans="1:7" s="4" customFormat="1" ht="22.5" customHeight="1" x14ac:dyDescent="0.2">
      <c r="A9" s="67" t="s">
        <v>88</v>
      </c>
      <c r="B9" s="67"/>
      <c r="C9" s="67"/>
      <c r="D9" s="67"/>
      <c r="E9" s="67"/>
      <c r="F9" s="67"/>
      <c r="G9" s="67"/>
    </row>
    <row r="10" spans="1:7" s="4" customFormat="1" ht="8.25" customHeight="1" thickBot="1" x14ac:dyDescent="0.3">
      <c r="A10" s="7"/>
      <c r="B10" s="7"/>
      <c r="C10" s="7"/>
      <c r="D10" s="7"/>
      <c r="E10" s="7"/>
      <c r="F10" s="7"/>
    </row>
    <row r="11" spans="1:7" s="4" customFormat="1" ht="16.5" thickTop="1" thickBot="1" x14ac:dyDescent="0.3">
      <c r="A11" s="79" t="s">
        <v>4</v>
      </c>
      <c r="B11" s="79" t="s">
        <v>5</v>
      </c>
      <c r="C11" s="79" t="s">
        <v>6</v>
      </c>
      <c r="D11" s="79" t="s">
        <v>7</v>
      </c>
      <c r="E11" s="79" t="s">
        <v>8</v>
      </c>
      <c r="F11" s="79" t="s">
        <v>9</v>
      </c>
    </row>
    <row r="12" spans="1:7" s="4" customFormat="1" ht="15.75" thickTop="1" x14ac:dyDescent="0.25">
      <c r="A12" s="55"/>
      <c r="B12" s="45"/>
      <c r="C12" s="55"/>
      <c r="D12" s="55"/>
      <c r="E12" s="55"/>
      <c r="F12" s="55"/>
    </row>
    <row r="13" spans="1:7" s="4" customFormat="1" ht="45" x14ac:dyDescent="0.25">
      <c r="A13" s="84" t="s">
        <v>92</v>
      </c>
      <c r="B13" s="12" t="s">
        <v>72</v>
      </c>
      <c r="C13" s="85" t="s">
        <v>89</v>
      </c>
      <c r="D13" s="86">
        <v>1</v>
      </c>
      <c r="E13" s="50"/>
      <c r="F13" s="17"/>
    </row>
    <row r="14" spans="1:7" s="4" customFormat="1" ht="56.25" customHeight="1" x14ac:dyDescent="0.25">
      <c r="A14" s="84" t="s">
        <v>90</v>
      </c>
      <c r="B14" s="12" t="s">
        <v>73</v>
      </c>
      <c r="C14" s="85" t="s">
        <v>89</v>
      </c>
      <c r="D14" s="86">
        <v>1</v>
      </c>
      <c r="E14" s="50"/>
      <c r="F14" s="17"/>
    </row>
    <row r="15" spans="1:7" s="4" customFormat="1" ht="56.25" x14ac:dyDescent="0.25">
      <c r="A15" s="84" t="s">
        <v>91</v>
      </c>
      <c r="B15" s="12" t="s">
        <v>76</v>
      </c>
      <c r="C15" s="85" t="s">
        <v>89</v>
      </c>
      <c r="D15" s="86">
        <v>1</v>
      </c>
      <c r="E15" s="50"/>
      <c r="F15" s="17"/>
    </row>
    <row r="16" spans="1:7" s="4" customFormat="1" ht="56.25" x14ac:dyDescent="0.25">
      <c r="A16" s="84" t="s">
        <v>93</v>
      </c>
      <c r="B16" s="12" t="s">
        <v>78</v>
      </c>
      <c r="C16" s="85" t="s">
        <v>89</v>
      </c>
      <c r="D16" s="86">
        <v>1</v>
      </c>
      <c r="E16" s="50"/>
      <c r="F16" s="17"/>
    </row>
    <row r="17" spans="1:8" s="4" customFormat="1" ht="45" x14ac:dyDescent="0.25">
      <c r="A17" s="84" t="s">
        <v>94</v>
      </c>
      <c r="B17" s="12" t="s">
        <v>69</v>
      </c>
      <c r="C17" s="85" t="s">
        <v>89</v>
      </c>
      <c r="D17" s="86">
        <v>1</v>
      </c>
      <c r="E17" s="50"/>
      <c r="F17" s="17"/>
    </row>
    <row r="18" spans="1:8" s="4" customFormat="1" ht="45" x14ac:dyDescent="0.25">
      <c r="A18" s="84" t="s">
        <v>95</v>
      </c>
      <c r="B18" s="12" t="s">
        <v>70</v>
      </c>
      <c r="C18" s="85" t="s">
        <v>89</v>
      </c>
      <c r="D18" s="86">
        <v>1</v>
      </c>
      <c r="E18" s="50"/>
      <c r="F18" s="17"/>
    </row>
    <row r="19" spans="1:8" s="4" customFormat="1" ht="45" x14ac:dyDescent="0.25">
      <c r="A19" s="84" t="s">
        <v>96</v>
      </c>
      <c r="B19" s="12" t="s">
        <v>71</v>
      </c>
      <c r="C19" s="85" t="s">
        <v>89</v>
      </c>
      <c r="D19" s="86">
        <v>1</v>
      </c>
      <c r="E19" s="50"/>
      <c r="F19" s="17"/>
    </row>
    <row r="20" spans="1:8" s="4" customFormat="1" ht="56.25" x14ac:dyDescent="0.25">
      <c r="A20" s="84" t="s">
        <v>97</v>
      </c>
      <c r="B20" s="12" t="s">
        <v>75</v>
      </c>
      <c r="C20" s="85" t="s">
        <v>89</v>
      </c>
      <c r="D20" s="86">
        <v>1</v>
      </c>
      <c r="E20" s="50"/>
      <c r="F20" s="17"/>
    </row>
    <row r="21" spans="1:8" s="4" customFormat="1" ht="45" x14ac:dyDescent="0.25">
      <c r="A21" s="84" t="s">
        <v>98</v>
      </c>
      <c r="B21" s="12" t="s">
        <v>79</v>
      </c>
      <c r="C21" s="85" t="s">
        <v>89</v>
      </c>
      <c r="D21" s="86">
        <v>1</v>
      </c>
      <c r="E21" s="50"/>
      <c r="F21" s="17"/>
    </row>
    <row r="22" spans="1:8" x14ac:dyDescent="0.25">
      <c r="E22" s="82" t="s">
        <v>83</v>
      </c>
      <c r="F22" s="23"/>
    </row>
    <row r="23" spans="1:8" x14ac:dyDescent="0.25">
      <c r="E23" s="82" t="s">
        <v>19</v>
      </c>
      <c r="F23" s="24"/>
    </row>
    <row r="24" spans="1:8" x14ac:dyDescent="0.25">
      <c r="E24" s="82" t="s">
        <v>20</v>
      </c>
      <c r="F24" s="23"/>
      <c r="H24" s="27"/>
    </row>
    <row r="25" spans="1:8" x14ac:dyDescent="0.25">
      <c r="B25" s="28"/>
      <c r="E25" s="82" t="s">
        <v>84</v>
      </c>
      <c r="F25" s="22"/>
      <c r="H25" s="27"/>
    </row>
    <row r="26" spans="1:8" x14ac:dyDescent="0.25">
      <c r="B26" s="28"/>
      <c r="F26" s="22"/>
      <c r="H26" s="27"/>
    </row>
    <row r="27" spans="1:8" x14ac:dyDescent="0.15">
      <c r="A27" s="83" t="s">
        <v>85</v>
      </c>
      <c r="B27" s="28"/>
      <c r="F27" s="22"/>
      <c r="H27" s="27"/>
    </row>
    <row r="28" spans="1:8" x14ac:dyDescent="0.15">
      <c r="A28" s="83" t="s">
        <v>86</v>
      </c>
      <c r="B28" s="28"/>
      <c r="F28" s="22"/>
      <c r="H28" s="27"/>
    </row>
    <row r="29" spans="1:8" x14ac:dyDescent="0.25">
      <c r="B29" s="28"/>
      <c r="F29" s="22"/>
      <c r="H29" s="27"/>
    </row>
    <row r="30" spans="1:8" x14ac:dyDescent="0.25">
      <c r="B30" s="28"/>
      <c r="F30" s="22"/>
      <c r="H30" s="27"/>
    </row>
    <row r="31" spans="1:8" x14ac:dyDescent="0.25">
      <c r="B31" s="28"/>
      <c r="F31" s="22"/>
      <c r="H31" s="27"/>
    </row>
  </sheetData>
  <mergeCells count="3">
    <mergeCell ref="A1:F1"/>
    <mergeCell ref="B6:F6"/>
    <mergeCell ref="A9:G9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topLeftCell="A17" zoomScale="200" zoomScaleNormal="100" zoomScaleSheetLayoutView="200" workbookViewId="0">
      <selection activeCell="A15" sqref="A15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710937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48.75" customHeight="1" x14ac:dyDescent="0.25">
      <c r="A9" s="4" t="s">
        <v>1</v>
      </c>
      <c r="B9" s="63" t="s">
        <v>72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48"/>
      <c r="B15" s="45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46</v>
      </c>
      <c r="C16" s="53" t="s">
        <v>13</v>
      </c>
      <c r="D16" s="49">
        <v>1899.96</v>
      </c>
      <c r="E16" s="50"/>
      <c r="F16" s="50"/>
      <c r="G16" s="50"/>
    </row>
    <row r="17" spans="1:9" s="4" customFormat="1" ht="33.75" x14ac:dyDescent="0.25">
      <c r="A17" s="13" t="s">
        <v>22</v>
      </c>
      <c r="B17" s="14" t="s">
        <v>50</v>
      </c>
      <c r="C17" s="53" t="s">
        <v>13</v>
      </c>
      <c r="D17" s="49">
        <v>3229.93</v>
      </c>
      <c r="E17" s="50"/>
      <c r="F17" s="50"/>
      <c r="G17" s="17"/>
    </row>
    <row r="18" spans="1:9" s="4" customFormat="1" ht="67.5" x14ac:dyDescent="0.25">
      <c r="A18" s="13" t="s">
        <v>14</v>
      </c>
      <c r="B18" s="14" t="s">
        <v>47</v>
      </c>
      <c r="C18" s="53" t="s">
        <v>16</v>
      </c>
      <c r="D18" s="49">
        <v>114</v>
      </c>
      <c r="E18" s="50"/>
      <c r="F18" s="50"/>
      <c r="G18" s="50"/>
    </row>
    <row r="19" spans="1:9" s="4" customFormat="1" x14ac:dyDescent="0.25">
      <c r="A19" s="13"/>
      <c r="B19" s="46" t="s">
        <v>44</v>
      </c>
      <c r="C19" s="53"/>
      <c r="D19" s="49"/>
      <c r="E19" s="50"/>
      <c r="F19" s="50"/>
      <c r="G19" s="47"/>
    </row>
    <row r="20" spans="1:9" s="4" customFormat="1" x14ac:dyDescent="0.25">
      <c r="A20" s="13"/>
      <c r="B20" s="45" t="s">
        <v>41</v>
      </c>
      <c r="C20" s="53"/>
      <c r="D20" s="49"/>
      <c r="E20" s="50"/>
      <c r="F20" s="50"/>
      <c r="G20" s="51"/>
    </row>
    <row r="21" spans="1:9" s="4" customFormat="1" ht="56.25" x14ac:dyDescent="0.25">
      <c r="A21" s="13" t="s">
        <v>43</v>
      </c>
      <c r="B21" s="14" t="s">
        <v>48</v>
      </c>
      <c r="C21" s="15" t="s">
        <v>13</v>
      </c>
      <c r="D21" s="16">
        <v>45</v>
      </c>
      <c r="E21" s="17"/>
      <c r="F21" s="17"/>
      <c r="G21" s="17"/>
    </row>
    <row r="22" spans="1:9" s="4" customFormat="1" x14ac:dyDescent="0.25">
      <c r="A22" s="13"/>
      <c r="B22" s="46" t="s">
        <v>45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43"/>
    </row>
    <row r="24" spans="1:9" s="4" customFormat="1" x14ac:dyDescent="0.25">
      <c r="A24" s="13"/>
      <c r="B24" s="18"/>
      <c r="C24" s="20"/>
      <c r="D24" s="21"/>
      <c r="E24" s="22"/>
      <c r="F24" s="22"/>
      <c r="G24" s="43"/>
    </row>
    <row r="25" spans="1:9" x14ac:dyDescent="0.25">
      <c r="E25" s="82" t="s">
        <v>83</v>
      </c>
      <c r="F25" s="28"/>
      <c r="G25" s="23"/>
    </row>
    <row r="26" spans="1:9" x14ac:dyDescent="0.25">
      <c r="E26" s="82" t="s">
        <v>19</v>
      </c>
      <c r="F26" s="28"/>
      <c r="G26" s="24"/>
    </row>
    <row r="27" spans="1:9" x14ac:dyDescent="0.25">
      <c r="E27" s="82" t="s">
        <v>20</v>
      </c>
      <c r="F27" s="28"/>
      <c r="G27" s="23"/>
      <c r="I27" s="27"/>
    </row>
    <row r="28" spans="1:9" x14ac:dyDescent="0.25">
      <c r="B28" s="28"/>
      <c r="E28" s="82" t="s">
        <v>84</v>
      </c>
      <c r="G28" s="22"/>
      <c r="I28" s="29"/>
    </row>
    <row r="29" spans="1:9" x14ac:dyDescent="0.15">
      <c r="A29" s="83" t="s">
        <v>85</v>
      </c>
      <c r="B29" s="28"/>
      <c r="G29" s="22"/>
    </row>
    <row r="30" spans="1:9" x14ac:dyDescent="0.15">
      <c r="A30" s="83" t="s">
        <v>86</v>
      </c>
      <c r="B30" s="28"/>
      <c r="G30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74803149606299213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31"/>
  <sheetViews>
    <sheetView view="pageBreakPreview" topLeftCell="A18" zoomScale="200" zoomScaleNormal="100" zoomScaleSheetLayoutView="200" workbookViewId="0">
      <selection activeCell="A15" sqref="A15:D22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.5703125" style="25" customWidth="1"/>
    <col min="4" max="4" width="10.85546875" style="25" customWidth="1"/>
    <col min="5" max="6" width="13.42578125" style="25" customWidth="1"/>
    <col min="7" max="7" width="15.28515625" style="25" customWidth="1"/>
    <col min="8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46.5" customHeight="1" x14ac:dyDescent="0.25">
      <c r="A9" s="4" t="s">
        <v>1</v>
      </c>
      <c r="B9" s="63" t="s">
        <v>73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55"/>
      <c r="B15" s="45" t="s">
        <v>10</v>
      </c>
      <c r="C15" s="55"/>
      <c r="D15" s="55"/>
      <c r="E15" s="55"/>
      <c r="F15" s="55"/>
      <c r="G15" s="55"/>
    </row>
    <row r="16" spans="1:7" s="4" customFormat="1" ht="33.75" x14ac:dyDescent="0.25">
      <c r="A16" s="13" t="s">
        <v>11</v>
      </c>
      <c r="B16" s="14" t="s">
        <v>49</v>
      </c>
      <c r="C16" s="53" t="s">
        <v>13</v>
      </c>
      <c r="D16" s="49">
        <v>4119.0200000000004</v>
      </c>
      <c r="E16" s="50"/>
      <c r="F16" s="50"/>
      <c r="G16" s="17"/>
    </row>
    <row r="17" spans="1:7" s="4" customFormat="1" ht="33.75" x14ac:dyDescent="0.25">
      <c r="A17" s="13" t="s">
        <v>22</v>
      </c>
      <c r="B17" s="14" t="s">
        <v>50</v>
      </c>
      <c r="C17" s="53" t="s">
        <v>13</v>
      </c>
      <c r="D17" s="49">
        <v>7002.33</v>
      </c>
      <c r="E17" s="50"/>
      <c r="F17" s="50"/>
      <c r="G17" s="17"/>
    </row>
    <row r="18" spans="1:7" s="4" customFormat="1" ht="67.5" x14ac:dyDescent="0.25">
      <c r="A18" s="13" t="s">
        <v>14</v>
      </c>
      <c r="B18" s="14" t="s">
        <v>47</v>
      </c>
      <c r="C18" s="53" t="s">
        <v>16</v>
      </c>
      <c r="D18" s="49">
        <v>247.14</v>
      </c>
      <c r="E18" s="50"/>
      <c r="F18" s="50"/>
      <c r="G18" s="17"/>
    </row>
    <row r="19" spans="1:7" s="4" customFormat="1" x14ac:dyDescent="0.25">
      <c r="A19" s="13"/>
      <c r="B19" s="46" t="s">
        <v>44</v>
      </c>
      <c r="C19" s="53"/>
      <c r="D19" s="49" t="s">
        <v>25</v>
      </c>
      <c r="E19" s="50"/>
      <c r="F19" s="50"/>
      <c r="G19" s="47"/>
    </row>
    <row r="20" spans="1:7" s="4" customFormat="1" x14ac:dyDescent="0.25">
      <c r="A20" s="13"/>
      <c r="B20" s="45" t="s">
        <v>41</v>
      </c>
      <c r="C20" s="53"/>
      <c r="D20" s="49"/>
      <c r="E20" s="50"/>
      <c r="F20" s="50"/>
      <c r="G20" s="51"/>
    </row>
    <row r="21" spans="1:7" s="4" customFormat="1" ht="56.25" x14ac:dyDescent="0.25">
      <c r="A21" s="13" t="s">
        <v>43</v>
      </c>
      <c r="B21" s="14" t="s">
        <v>48</v>
      </c>
      <c r="C21" s="15" t="s">
        <v>13</v>
      </c>
      <c r="D21" s="16">
        <v>74</v>
      </c>
      <c r="E21" s="17"/>
      <c r="F21" s="17"/>
      <c r="G21" s="17"/>
    </row>
    <row r="22" spans="1:7" s="4" customFormat="1" x14ac:dyDescent="0.25">
      <c r="A22" s="13"/>
      <c r="B22" s="46" t="s">
        <v>45</v>
      </c>
      <c r="C22" s="53"/>
      <c r="D22" s="49"/>
      <c r="E22" s="50"/>
      <c r="F22" s="50"/>
      <c r="G22" s="47"/>
    </row>
    <row r="23" spans="1:7" s="4" customFormat="1" x14ac:dyDescent="0.25">
      <c r="A23" s="13"/>
      <c r="B23" s="18"/>
      <c r="C23" s="20"/>
      <c r="D23" s="21"/>
      <c r="E23" s="22"/>
      <c r="F23" s="22"/>
      <c r="G23" s="24"/>
    </row>
    <row r="24" spans="1:7" x14ac:dyDescent="0.25">
      <c r="A24" s="13"/>
      <c r="B24" s="18"/>
      <c r="C24" s="20"/>
      <c r="D24" s="21"/>
      <c r="E24" s="22"/>
      <c r="F24" s="28"/>
      <c r="G24" s="23"/>
    </row>
    <row r="25" spans="1:7" x14ac:dyDescent="0.25">
      <c r="E25" s="82" t="s">
        <v>83</v>
      </c>
      <c r="F25" s="28"/>
      <c r="G25" s="24"/>
    </row>
    <row r="26" spans="1:7" x14ac:dyDescent="0.25">
      <c r="E26" s="82" t="s">
        <v>19</v>
      </c>
      <c r="F26" s="28"/>
      <c r="G26" s="23"/>
    </row>
    <row r="27" spans="1:7" x14ac:dyDescent="0.25">
      <c r="E27" s="82" t="s">
        <v>20</v>
      </c>
      <c r="G27" s="22"/>
    </row>
    <row r="28" spans="1:7" x14ac:dyDescent="0.25">
      <c r="B28" s="28"/>
      <c r="E28" s="82" t="s">
        <v>84</v>
      </c>
      <c r="G28" s="22"/>
    </row>
    <row r="29" spans="1:7" x14ac:dyDescent="0.15">
      <c r="A29" s="83" t="s">
        <v>85</v>
      </c>
      <c r="B29" s="28"/>
      <c r="G29" s="22"/>
    </row>
    <row r="30" spans="1:7" x14ac:dyDescent="0.15">
      <c r="A30" s="83" t="s">
        <v>86</v>
      </c>
      <c r="B30" s="28"/>
      <c r="G30" s="22"/>
    </row>
    <row r="31" spans="1:7" x14ac:dyDescent="0.25">
      <c r="B31" s="28"/>
      <c r="G31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topLeftCell="A15" zoomScale="200" zoomScaleNormal="100" zoomScaleSheetLayoutView="200" workbookViewId="0">
      <selection activeCell="A15" sqref="A15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.28515625" style="25" customWidth="1"/>
    <col min="4" max="4" width="11.7109375" style="25" customWidth="1"/>
    <col min="5" max="5" width="16.42578125" style="25" customWidth="1"/>
    <col min="6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B7" s="6"/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48" customHeight="1" x14ac:dyDescent="0.25">
      <c r="A9" s="4" t="s">
        <v>1</v>
      </c>
      <c r="B9" s="63" t="s">
        <v>76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48"/>
      <c r="B15" s="45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49</v>
      </c>
      <c r="C16" s="53" t="s">
        <v>13</v>
      </c>
      <c r="D16" s="49">
        <v>2899.85</v>
      </c>
      <c r="E16" s="50"/>
      <c r="F16" s="50"/>
      <c r="G16" s="17"/>
    </row>
    <row r="17" spans="1:9" s="4" customFormat="1" ht="33.75" x14ac:dyDescent="0.25">
      <c r="A17" s="13" t="s">
        <v>22</v>
      </c>
      <c r="B17" s="14" t="s">
        <v>50</v>
      </c>
      <c r="C17" s="53" t="s">
        <v>13</v>
      </c>
      <c r="D17" s="49">
        <v>4929.75</v>
      </c>
      <c r="E17" s="50"/>
      <c r="F17" s="50"/>
      <c r="G17" s="17"/>
    </row>
    <row r="18" spans="1:9" s="4" customFormat="1" ht="67.5" x14ac:dyDescent="0.25">
      <c r="A18" s="13" t="s">
        <v>14</v>
      </c>
      <c r="B18" s="14" t="s">
        <v>47</v>
      </c>
      <c r="C18" s="53" t="s">
        <v>16</v>
      </c>
      <c r="D18" s="49">
        <v>173.99</v>
      </c>
      <c r="E18" s="50"/>
      <c r="F18" s="50"/>
      <c r="G18" s="17"/>
    </row>
    <row r="19" spans="1:9" s="4" customFormat="1" x14ac:dyDescent="0.25">
      <c r="A19" s="13"/>
      <c r="B19" s="46" t="s">
        <v>44</v>
      </c>
      <c r="C19" s="53"/>
      <c r="D19" s="49" t="s">
        <v>25</v>
      </c>
      <c r="E19" s="50"/>
      <c r="F19" s="50"/>
      <c r="G19" s="47"/>
    </row>
    <row r="20" spans="1:9" s="4" customFormat="1" x14ac:dyDescent="0.25">
      <c r="A20" s="13"/>
      <c r="B20" s="45" t="s">
        <v>41</v>
      </c>
      <c r="C20" s="53"/>
      <c r="D20" s="49"/>
      <c r="E20" s="50"/>
      <c r="F20" s="50"/>
      <c r="G20" s="51"/>
    </row>
    <row r="21" spans="1:9" s="4" customFormat="1" ht="56.25" x14ac:dyDescent="0.25">
      <c r="A21" s="13" t="s">
        <v>43</v>
      </c>
      <c r="B21" s="14" t="s">
        <v>48</v>
      </c>
      <c r="C21" s="15" t="s">
        <v>13</v>
      </c>
      <c r="D21" s="16">
        <f>69+12</f>
        <v>81</v>
      </c>
      <c r="E21" s="17"/>
      <c r="F21" s="17"/>
      <c r="G21" s="17"/>
    </row>
    <row r="22" spans="1:9" s="4" customFormat="1" x14ac:dyDescent="0.25">
      <c r="A22" s="13"/>
      <c r="B22" s="46" t="s">
        <v>45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s="4" customFormat="1" x14ac:dyDescent="0.25">
      <c r="A24" s="13"/>
      <c r="B24" s="18"/>
      <c r="C24" s="20"/>
      <c r="D24" s="21"/>
      <c r="E24" s="22"/>
      <c r="F24" s="22"/>
      <c r="G24" s="24"/>
    </row>
    <row r="25" spans="1:9" x14ac:dyDescent="0.25">
      <c r="E25" s="82" t="s">
        <v>83</v>
      </c>
      <c r="F25" s="28"/>
      <c r="G25" s="23"/>
    </row>
    <row r="26" spans="1:9" x14ac:dyDescent="0.25">
      <c r="E26" s="82" t="s">
        <v>19</v>
      </c>
      <c r="F26" s="28"/>
      <c r="G26" s="24"/>
    </row>
    <row r="27" spans="1:9" x14ac:dyDescent="0.25">
      <c r="E27" s="82" t="s">
        <v>20</v>
      </c>
      <c r="F27" s="28"/>
      <c r="G27" s="23"/>
      <c r="I27" s="27"/>
    </row>
    <row r="28" spans="1:9" x14ac:dyDescent="0.25">
      <c r="B28" s="28"/>
      <c r="E28" s="82" t="s">
        <v>84</v>
      </c>
      <c r="F28" s="28"/>
      <c r="G28" s="43"/>
      <c r="I28" s="27"/>
    </row>
    <row r="29" spans="1:9" x14ac:dyDescent="0.15">
      <c r="A29" s="83" t="s">
        <v>85</v>
      </c>
      <c r="B29" s="28"/>
      <c r="F29" s="28"/>
      <c r="G29" s="43"/>
      <c r="I29" s="27"/>
    </row>
    <row r="30" spans="1:9" x14ac:dyDescent="0.15">
      <c r="A30" s="83" t="s">
        <v>86</v>
      </c>
      <c r="B30" s="28"/>
      <c r="F30" s="28"/>
      <c r="G30" s="43"/>
      <c r="I30" s="27"/>
    </row>
    <row r="31" spans="1:9" x14ac:dyDescent="0.25">
      <c r="E31" s="28"/>
      <c r="F31" s="28"/>
      <c r="G31" s="43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topLeftCell="A16" zoomScale="200" zoomScaleNormal="100" zoomScaleSheetLayoutView="200" workbookViewId="0">
      <selection activeCell="A15" sqref="A15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85546875" style="25" customWidth="1"/>
    <col min="4" max="4" width="11.570312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48" customHeight="1" x14ac:dyDescent="0.25">
      <c r="A9" s="4" t="s">
        <v>1</v>
      </c>
      <c r="B9" s="63" t="s">
        <v>78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48"/>
      <c r="B15" s="45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49</v>
      </c>
      <c r="C16" s="53" t="s">
        <v>13</v>
      </c>
      <c r="D16" s="49">
        <v>2946.62</v>
      </c>
      <c r="E16" s="50"/>
      <c r="F16" s="50"/>
      <c r="G16" s="17"/>
    </row>
    <row r="17" spans="1:9" s="4" customFormat="1" ht="33.75" x14ac:dyDescent="0.25">
      <c r="A17" s="13" t="s">
        <v>22</v>
      </c>
      <c r="B17" s="14" t="s">
        <v>50</v>
      </c>
      <c r="C17" s="53" t="s">
        <v>13</v>
      </c>
      <c r="D17" s="49">
        <v>5009.25</v>
      </c>
      <c r="E17" s="50"/>
      <c r="F17" s="50"/>
      <c r="G17" s="17"/>
    </row>
    <row r="18" spans="1:9" s="4" customFormat="1" ht="67.5" x14ac:dyDescent="0.25">
      <c r="A18" s="13" t="s">
        <v>14</v>
      </c>
      <c r="B18" s="14" t="s">
        <v>47</v>
      </c>
      <c r="C18" s="53" t="s">
        <v>16</v>
      </c>
      <c r="D18" s="49">
        <v>176.8</v>
      </c>
      <c r="E18" s="50"/>
      <c r="F18" s="50"/>
      <c r="G18" s="17"/>
    </row>
    <row r="19" spans="1:9" s="4" customFormat="1" x14ac:dyDescent="0.25">
      <c r="A19" s="13"/>
      <c r="B19" s="46" t="s">
        <v>44</v>
      </c>
      <c r="C19" s="53"/>
      <c r="D19" s="49" t="s">
        <v>25</v>
      </c>
      <c r="E19" s="50"/>
      <c r="F19" s="50"/>
      <c r="G19" s="47"/>
    </row>
    <row r="20" spans="1:9" s="4" customFormat="1" x14ac:dyDescent="0.25">
      <c r="A20" s="13"/>
      <c r="B20" s="45" t="s">
        <v>41</v>
      </c>
      <c r="C20" s="53"/>
      <c r="D20" s="49"/>
      <c r="E20" s="50"/>
      <c r="F20" s="50"/>
      <c r="G20" s="51"/>
    </row>
    <row r="21" spans="1:9" s="4" customFormat="1" ht="56.25" x14ac:dyDescent="0.25">
      <c r="A21" s="13" t="s">
        <v>43</v>
      </c>
      <c r="B21" s="14" t="s">
        <v>48</v>
      </c>
      <c r="C21" s="15" t="s">
        <v>13</v>
      </c>
      <c r="D21" s="16">
        <f>74+13</f>
        <v>87</v>
      </c>
      <c r="E21" s="17"/>
      <c r="F21" s="17"/>
      <c r="G21" s="17"/>
    </row>
    <row r="22" spans="1:9" s="4" customFormat="1" x14ac:dyDescent="0.25">
      <c r="A22" s="13"/>
      <c r="B22" s="46" t="s">
        <v>45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s="4" customFormat="1" x14ac:dyDescent="0.25">
      <c r="A24" s="13"/>
      <c r="B24" s="18"/>
      <c r="C24" s="20"/>
      <c r="D24" s="21"/>
      <c r="E24" s="22"/>
      <c r="F24" s="22"/>
      <c r="G24" s="24"/>
    </row>
    <row r="25" spans="1:9" x14ac:dyDescent="0.25">
      <c r="E25" s="82" t="s">
        <v>83</v>
      </c>
      <c r="F25" s="28"/>
      <c r="G25" s="23"/>
    </row>
    <row r="26" spans="1:9" x14ac:dyDescent="0.25">
      <c r="E26" s="82" t="s">
        <v>19</v>
      </c>
      <c r="F26" s="28"/>
      <c r="G26" s="24"/>
    </row>
    <row r="27" spans="1:9" x14ac:dyDescent="0.25">
      <c r="E27" s="82" t="s">
        <v>20</v>
      </c>
      <c r="F27" s="28"/>
      <c r="G27" s="23"/>
      <c r="I27" s="27"/>
    </row>
    <row r="28" spans="1:9" x14ac:dyDescent="0.25">
      <c r="B28" s="28"/>
      <c r="E28" s="82" t="s">
        <v>84</v>
      </c>
      <c r="F28" s="28"/>
      <c r="G28" s="43"/>
      <c r="I28" s="27"/>
    </row>
    <row r="29" spans="1:9" x14ac:dyDescent="0.15">
      <c r="A29" s="83" t="s">
        <v>85</v>
      </c>
      <c r="B29" s="28"/>
      <c r="F29" s="28"/>
      <c r="G29" s="43"/>
      <c r="I29" s="27"/>
    </row>
    <row r="30" spans="1:9" x14ac:dyDescent="0.15">
      <c r="A30" s="83" t="s">
        <v>86</v>
      </c>
      <c r="B30" s="28"/>
      <c r="F30" s="28"/>
      <c r="G30" s="43"/>
      <c r="I30" s="27"/>
    </row>
    <row r="31" spans="1:9" x14ac:dyDescent="0.25">
      <c r="E31" s="28"/>
      <c r="F31" s="28"/>
      <c r="G31" s="43"/>
      <c r="I31" s="27"/>
    </row>
  </sheetData>
  <mergeCells count="3">
    <mergeCell ref="A1:G1"/>
    <mergeCell ref="B9:G9"/>
    <mergeCell ref="A12:G12"/>
  </mergeCells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4"/>
  <sheetViews>
    <sheetView view="pageBreakPreview" topLeftCell="A18" zoomScale="200" zoomScaleNormal="100" zoomScaleSheetLayoutView="200" workbookViewId="0">
      <selection activeCell="A16" sqref="A16:D22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" style="25" customWidth="1"/>
    <col min="5" max="5" width="15.140625" style="25" customWidth="1"/>
    <col min="6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34.5" customHeight="1" x14ac:dyDescent="0.25">
      <c r="A9" s="4" t="s">
        <v>1</v>
      </c>
      <c r="B9" s="63" t="s">
        <v>69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x14ac:dyDescent="0.25">
      <c r="A16" s="48"/>
      <c r="B16" s="45" t="s">
        <v>10</v>
      </c>
      <c r="C16" s="48"/>
      <c r="D16" s="48"/>
      <c r="E16" s="48"/>
      <c r="F16" s="48"/>
      <c r="G16" s="48"/>
    </row>
    <row r="17" spans="1:9" s="4" customFormat="1" ht="33.75" x14ac:dyDescent="0.25">
      <c r="A17" s="13" t="s">
        <v>11</v>
      </c>
      <c r="B17" s="14" t="s">
        <v>46</v>
      </c>
      <c r="C17" s="53" t="s">
        <v>13</v>
      </c>
      <c r="D17" s="49">
        <v>1504.67</v>
      </c>
      <c r="E17" s="50"/>
      <c r="F17" s="50"/>
      <c r="G17" s="50"/>
    </row>
    <row r="18" spans="1:9" s="4" customFormat="1" ht="33.75" x14ac:dyDescent="0.25">
      <c r="A18" s="13" t="s">
        <v>22</v>
      </c>
      <c r="B18" s="14" t="s">
        <v>50</v>
      </c>
      <c r="C18" s="53" t="s">
        <v>13</v>
      </c>
      <c r="D18" s="49">
        <v>2557.94</v>
      </c>
      <c r="E18" s="50"/>
      <c r="F18" s="50"/>
      <c r="G18" s="17"/>
    </row>
    <row r="19" spans="1:9" s="4" customFormat="1" ht="67.5" x14ac:dyDescent="0.25">
      <c r="A19" s="13" t="s">
        <v>14</v>
      </c>
      <c r="B19" s="14" t="s">
        <v>47</v>
      </c>
      <c r="C19" s="53" t="s">
        <v>16</v>
      </c>
      <c r="D19" s="49">
        <v>90.28</v>
      </c>
      <c r="E19" s="50"/>
      <c r="F19" s="50"/>
      <c r="G19" s="50"/>
    </row>
    <row r="20" spans="1:9" s="4" customFormat="1" x14ac:dyDescent="0.25">
      <c r="A20" s="13"/>
      <c r="B20" s="46" t="s">
        <v>44</v>
      </c>
      <c r="C20" s="53"/>
      <c r="D20" s="49"/>
      <c r="E20" s="50"/>
      <c r="F20" s="50"/>
      <c r="G20" s="47"/>
    </row>
    <row r="21" spans="1:9" s="4" customFormat="1" x14ac:dyDescent="0.25">
      <c r="A21" s="13"/>
      <c r="B21" s="45" t="s">
        <v>41</v>
      </c>
      <c r="C21" s="53"/>
      <c r="D21" s="49"/>
      <c r="E21" s="50"/>
      <c r="F21" s="50"/>
      <c r="G21" s="54"/>
    </row>
    <row r="22" spans="1:9" s="4" customFormat="1" ht="56.25" x14ac:dyDescent="0.25">
      <c r="A22" s="13" t="s">
        <v>43</v>
      </c>
      <c r="B22" s="14" t="s">
        <v>48</v>
      </c>
      <c r="C22" s="15" t="s">
        <v>13</v>
      </c>
      <c r="D22" s="16">
        <v>27</v>
      </c>
      <c r="E22" s="17"/>
      <c r="F22" s="17"/>
      <c r="G22" s="17"/>
    </row>
    <row r="23" spans="1:9" s="4" customFormat="1" x14ac:dyDescent="0.25">
      <c r="A23" s="13"/>
      <c r="B23" s="46" t="s">
        <v>45</v>
      </c>
      <c r="C23" s="53"/>
      <c r="D23" s="49"/>
      <c r="E23" s="50"/>
      <c r="F23" s="50"/>
      <c r="G23" s="47"/>
    </row>
    <row r="24" spans="1:9" s="4" customFormat="1" x14ac:dyDescent="0.25">
      <c r="A24" s="25"/>
      <c r="B24" s="25"/>
      <c r="C24" s="25"/>
      <c r="D24" s="25"/>
      <c r="E24" s="82" t="s">
        <v>83</v>
      </c>
      <c r="F24" s="22"/>
      <c r="G24" s="43"/>
    </row>
    <row r="25" spans="1:9" x14ac:dyDescent="0.25">
      <c r="E25" s="82" t="s">
        <v>19</v>
      </c>
      <c r="F25" s="26"/>
      <c r="G25" s="23"/>
    </row>
    <row r="26" spans="1:9" x14ac:dyDescent="0.25">
      <c r="E26" s="82" t="s">
        <v>20</v>
      </c>
      <c r="F26" s="26"/>
      <c r="G26" s="24"/>
    </row>
    <row r="27" spans="1:9" x14ac:dyDescent="0.25">
      <c r="B27" s="28"/>
      <c r="E27" s="82" t="s">
        <v>84</v>
      </c>
      <c r="F27" s="26"/>
      <c r="G27" s="23"/>
      <c r="I27" s="27"/>
    </row>
    <row r="28" spans="1:9" x14ac:dyDescent="0.15">
      <c r="A28" s="83" t="s">
        <v>85</v>
      </c>
      <c r="B28" s="28"/>
      <c r="F28" s="26"/>
      <c r="G28" s="43"/>
      <c r="I28" s="27"/>
    </row>
    <row r="29" spans="1:9" x14ac:dyDescent="0.15">
      <c r="A29" s="83" t="s">
        <v>86</v>
      </c>
      <c r="B29" s="28"/>
      <c r="F29" s="26"/>
      <c r="G29" s="43"/>
      <c r="I29" s="27"/>
    </row>
    <row r="30" spans="1:9" x14ac:dyDescent="0.25">
      <c r="E30" s="26"/>
      <c r="F30" s="26"/>
      <c r="G30" s="43"/>
      <c r="I30" s="27"/>
    </row>
    <row r="31" spans="1:9" x14ac:dyDescent="0.25">
      <c r="E31" s="26"/>
      <c r="F31" s="26"/>
      <c r="G31" s="43"/>
      <c r="I31" s="27"/>
    </row>
    <row r="32" spans="1:9" x14ac:dyDescent="0.25">
      <c r="E32" s="26"/>
      <c r="F32" s="26"/>
      <c r="G32" s="43"/>
      <c r="I32" s="27"/>
    </row>
    <row r="33" spans="2:9" x14ac:dyDescent="0.25">
      <c r="B33" s="28"/>
      <c r="G33" s="22"/>
      <c r="I33" s="29"/>
    </row>
    <row r="34" spans="2:9" x14ac:dyDescent="0.25">
      <c r="G34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topLeftCell="A16" zoomScale="200" zoomScaleNormal="200" zoomScaleSheetLayoutView="200" workbookViewId="0">
      <selection activeCell="A16" sqref="A16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42578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47.25" customHeight="1" x14ac:dyDescent="0.25">
      <c r="A9" s="4" t="s">
        <v>1</v>
      </c>
      <c r="B9" s="63" t="s">
        <v>70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ht="15.75" x14ac:dyDescent="0.25">
      <c r="A16" s="19"/>
      <c r="B16" s="45" t="s">
        <v>10</v>
      </c>
      <c r="C16" s="19"/>
      <c r="D16" s="48"/>
      <c r="E16" s="48"/>
      <c r="F16" s="48"/>
      <c r="G16" s="48"/>
    </row>
    <row r="17" spans="1:9" s="4" customFormat="1" ht="33.75" x14ac:dyDescent="0.25">
      <c r="A17" s="13" t="s">
        <v>11</v>
      </c>
      <c r="B17" s="14" t="s">
        <v>46</v>
      </c>
      <c r="C17" s="20" t="s">
        <v>13</v>
      </c>
      <c r="D17" s="49">
        <v>7181.27</v>
      </c>
      <c r="E17" s="50"/>
      <c r="F17" s="50"/>
      <c r="G17" s="50"/>
    </row>
    <row r="18" spans="1:9" s="4" customFormat="1" ht="67.5" x14ac:dyDescent="0.25">
      <c r="A18" s="13" t="s">
        <v>14</v>
      </c>
      <c r="B18" s="14" t="s">
        <v>47</v>
      </c>
      <c r="C18" s="20" t="s">
        <v>16</v>
      </c>
      <c r="D18" s="49">
        <v>430.88</v>
      </c>
      <c r="E18" s="50"/>
      <c r="F18" s="50"/>
      <c r="G18" s="50"/>
    </row>
    <row r="19" spans="1:9" s="4" customFormat="1" x14ac:dyDescent="0.25">
      <c r="A19" s="13"/>
      <c r="B19" s="46" t="s">
        <v>17</v>
      </c>
      <c r="C19" s="20"/>
      <c r="D19" s="49"/>
      <c r="E19" s="50"/>
      <c r="F19" s="50"/>
      <c r="G19" s="47"/>
    </row>
    <row r="20" spans="1:9" s="4" customFormat="1" x14ac:dyDescent="0.25">
      <c r="A20" s="13"/>
      <c r="B20" s="45" t="s">
        <v>41</v>
      </c>
      <c r="C20" s="20"/>
      <c r="D20" s="49"/>
      <c r="E20" s="50"/>
      <c r="F20" s="50"/>
      <c r="G20" s="51"/>
    </row>
    <row r="21" spans="1:9" s="4" customFormat="1" ht="56.25" x14ac:dyDescent="0.25">
      <c r="A21" s="13" t="s">
        <v>43</v>
      </c>
      <c r="B21" s="14" t="s">
        <v>48</v>
      </c>
      <c r="C21" s="15" t="s">
        <v>13</v>
      </c>
      <c r="D21" s="16">
        <f>96+35</f>
        <v>131</v>
      </c>
      <c r="E21" s="17"/>
      <c r="F21" s="17"/>
      <c r="G21" s="17"/>
    </row>
    <row r="22" spans="1:9" s="4" customFormat="1" x14ac:dyDescent="0.25">
      <c r="A22" s="13"/>
      <c r="B22" s="46" t="s">
        <v>42</v>
      </c>
      <c r="C22" s="20"/>
      <c r="D22" s="49"/>
      <c r="E22" s="50"/>
      <c r="F22" s="50"/>
      <c r="G22" s="47"/>
    </row>
    <row r="23" spans="1:9" s="4" customFormat="1" x14ac:dyDescent="0.25">
      <c r="A23" s="13"/>
      <c r="B23" s="12"/>
      <c r="C23" s="20"/>
      <c r="D23" s="21"/>
      <c r="E23" s="22"/>
      <c r="F23" s="22"/>
      <c r="G23" s="24"/>
    </row>
    <row r="24" spans="1:9" x14ac:dyDescent="0.25">
      <c r="A24" s="13"/>
      <c r="B24" s="18"/>
      <c r="C24" s="20"/>
      <c r="D24" s="21"/>
      <c r="E24" s="22"/>
      <c r="F24" s="26"/>
      <c r="G24" s="23"/>
    </row>
    <row r="25" spans="1:9" x14ac:dyDescent="0.25">
      <c r="E25" s="82" t="s">
        <v>83</v>
      </c>
      <c r="F25" s="26"/>
      <c r="G25" s="24"/>
    </row>
    <row r="26" spans="1:9" x14ac:dyDescent="0.25">
      <c r="E26" s="82" t="s">
        <v>19</v>
      </c>
      <c r="F26" s="26"/>
      <c r="G26" s="23"/>
      <c r="I26" s="27"/>
    </row>
    <row r="27" spans="1:9" x14ac:dyDescent="0.25">
      <c r="E27" s="82" t="s">
        <v>20</v>
      </c>
      <c r="F27" s="26"/>
      <c r="G27" s="43"/>
      <c r="I27" s="27"/>
    </row>
    <row r="28" spans="1:9" x14ac:dyDescent="0.25">
      <c r="B28" s="28"/>
      <c r="E28" s="82" t="s">
        <v>84</v>
      </c>
      <c r="F28" s="26"/>
      <c r="G28" s="43"/>
      <c r="I28" s="27"/>
    </row>
    <row r="29" spans="1:9" x14ac:dyDescent="0.15">
      <c r="A29" s="83" t="s">
        <v>85</v>
      </c>
      <c r="B29" s="28"/>
      <c r="F29" s="26"/>
      <c r="G29" s="43"/>
      <c r="I29" s="27"/>
    </row>
    <row r="30" spans="1:9" x14ac:dyDescent="0.15">
      <c r="A30" s="83" t="s">
        <v>86</v>
      </c>
      <c r="B30" s="28"/>
      <c r="F30" s="26"/>
      <c r="G30" s="43"/>
      <c r="I30" s="27"/>
    </row>
    <row r="31" spans="1:9" x14ac:dyDescent="0.25">
      <c r="E31" s="26"/>
      <c r="F31" s="26"/>
      <c r="G31" s="43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2"/>
  <sheetViews>
    <sheetView view="pageBreakPreview" topLeftCell="A15" zoomScale="200" zoomScaleNormal="100" zoomScaleSheetLayoutView="2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33" customHeight="1" x14ac:dyDescent="0.25">
      <c r="A9" s="4" t="s">
        <v>1</v>
      </c>
      <c r="B9" s="63" t="s">
        <v>71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6.5" thickTop="1" x14ac:dyDescent="0.25">
      <c r="A15" s="19"/>
      <c r="B15" s="45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46</v>
      </c>
      <c r="C16" s="20" t="s">
        <v>13</v>
      </c>
      <c r="D16" s="49">
        <v>5711.91</v>
      </c>
      <c r="E16" s="50"/>
      <c r="F16" s="50"/>
      <c r="G16" s="50"/>
    </row>
    <row r="17" spans="1:9" s="4" customFormat="1" ht="67.5" x14ac:dyDescent="0.25">
      <c r="A17" s="13" t="s">
        <v>14</v>
      </c>
      <c r="B17" s="14" t="s">
        <v>47</v>
      </c>
      <c r="C17" s="20" t="s">
        <v>16</v>
      </c>
      <c r="D17" s="49">
        <v>342.71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5" t="s">
        <v>41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43</v>
      </c>
      <c r="B20" s="14" t="s">
        <v>48</v>
      </c>
      <c r="C20" s="15" t="s">
        <v>13</v>
      </c>
      <c r="D20" s="16">
        <v>137</v>
      </c>
      <c r="E20" s="17"/>
      <c r="F20" s="17"/>
      <c r="G20" s="17"/>
    </row>
    <row r="21" spans="1:9" s="4" customFormat="1" x14ac:dyDescent="0.25">
      <c r="A21" s="13"/>
      <c r="B21" s="46" t="s">
        <v>42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A23" s="13"/>
      <c r="B23" s="18"/>
      <c r="C23" s="20"/>
      <c r="D23" s="21"/>
      <c r="E23" s="22"/>
      <c r="F23" s="26"/>
      <c r="G23" s="23"/>
    </row>
    <row r="24" spans="1:9" x14ac:dyDescent="0.25">
      <c r="E24" s="82" t="s">
        <v>83</v>
      </c>
      <c r="F24" s="26"/>
      <c r="G24" s="24"/>
    </row>
    <row r="25" spans="1:9" x14ac:dyDescent="0.25">
      <c r="E25" s="82" t="s">
        <v>19</v>
      </c>
      <c r="F25" s="26"/>
      <c r="G25" s="23"/>
      <c r="I25" s="27"/>
    </row>
    <row r="26" spans="1:9" x14ac:dyDescent="0.25">
      <c r="E26" s="82" t="s">
        <v>20</v>
      </c>
      <c r="F26" s="26"/>
      <c r="G26" s="43"/>
      <c r="I26" s="27"/>
    </row>
    <row r="27" spans="1:9" x14ac:dyDescent="0.25">
      <c r="B27" s="28"/>
      <c r="E27" s="82" t="s">
        <v>84</v>
      </c>
      <c r="F27" s="26"/>
      <c r="G27" s="43"/>
      <c r="I27" s="27"/>
    </row>
    <row r="28" spans="1:9" x14ac:dyDescent="0.15">
      <c r="A28" s="83" t="s">
        <v>85</v>
      </c>
      <c r="B28" s="28"/>
      <c r="F28" s="26"/>
      <c r="G28" s="43"/>
      <c r="I28" s="27"/>
    </row>
    <row r="29" spans="1:9" x14ac:dyDescent="0.15">
      <c r="A29" s="83" t="s">
        <v>86</v>
      </c>
      <c r="B29" s="28"/>
      <c r="F29" s="26"/>
      <c r="G29" s="43"/>
      <c r="I29" s="27"/>
    </row>
    <row r="30" spans="1:9" x14ac:dyDescent="0.25">
      <c r="E30" s="26"/>
      <c r="F30" s="26"/>
      <c r="G30" s="43"/>
      <c r="I30" s="27"/>
    </row>
    <row r="31" spans="1:9" x14ac:dyDescent="0.25">
      <c r="E31" s="26"/>
      <c r="F31" s="26"/>
      <c r="G31" s="43"/>
      <c r="I31" s="27"/>
    </row>
    <row r="32" spans="1:9" x14ac:dyDescent="0.25">
      <c r="B32" s="28"/>
      <c r="G32" s="22"/>
      <c r="I32" s="29"/>
    </row>
  </sheetData>
  <mergeCells count="3">
    <mergeCell ref="A1:G1"/>
    <mergeCell ref="B9:G9"/>
    <mergeCell ref="A12:G12"/>
  </mergeCells>
  <pageMargins left="0.31496062992125984" right="0.31496062992125984" top="0.74803149606299213" bottom="0.35433070866141736" header="0.31496062992125984" footer="0.31496062992125984"/>
  <pageSetup scale="8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topLeftCell="A16" zoomScale="200" zoomScaleNormal="100" zoomScaleSheetLayoutView="200" workbookViewId="0">
      <selection activeCell="A15" sqref="A15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.140625" style="25" customWidth="1"/>
    <col min="4" max="4" width="10.710937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50.25" customHeight="1" x14ac:dyDescent="0.25">
      <c r="A9" s="4" t="s">
        <v>1</v>
      </c>
      <c r="B9" s="63" t="s">
        <v>75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74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48"/>
      <c r="B15" s="45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49</v>
      </c>
      <c r="C16" s="53" t="s">
        <v>13</v>
      </c>
      <c r="D16" s="49">
        <v>3871.81</v>
      </c>
      <c r="E16" s="50"/>
      <c r="F16" s="50"/>
      <c r="G16" s="17"/>
    </row>
    <row r="17" spans="1:9" s="4" customFormat="1" ht="33.75" x14ac:dyDescent="0.25">
      <c r="A17" s="13" t="s">
        <v>22</v>
      </c>
      <c r="B17" s="14" t="s">
        <v>50</v>
      </c>
      <c r="C17" s="53" t="s">
        <v>13</v>
      </c>
      <c r="D17" s="49">
        <v>6582.08</v>
      </c>
      <c r="E17" s="50"/>
      <c r="F17" s="50"/>
      <c r="G17" s="17"/>
    </row>
    <row r="18" spans="1:9" s="4" customFormat="1" ht="67.5" x14ac:dyDescent="0.25">
      <c r="A18" s="13" t="s">
        <v>14</v>
      </c>
      <c r="B18" s="14" t="s">
        <v>47</v>
      </c>
      <c r="C18" s="53" t="s">
        <v>16</v>
      </c>
      <c r="D18" s="49">
        <v>232.31</v>
      </c>
      <c r="E18" s="50"/>
      <c r="F18" s="50"/>
      <c r="G18" s="17"/>
    </row>
    <row r="19" spans="1:9" s="4" customFormat="1" x14ac:dyDescent="0.25">
      <c r="A19" s="13"/>
      <c r="B19" s="46" t="s">
        <v>44</v>
      </c>
      <c r="C19" s="53"/>
      <c r="D19" s="49" t="s">
        <v>25</v>
      </c>
      <c r="E19" s="50"/>
      <c r="F19" s="50"/>
      <c r="G19" s="47"/>
    </row>
    <row r="20" spans="1:9" s="4" customFormat="1" x14ac:dyDescent="0.25">
      <c r="A20" s="13"/>
      <c r="B20" s="45" t="s">
        <v>41</v>
      </c>
      <c r="C20" s="53"/>
      <c r="D20" s="49"/>
      <c r="E20" s="50"/>
      <c r="F20" s="50"/>
      <c r="G20" s="51"/>
    </row>
    <row r="21" spans="1:9" s="4" customFormat="1" ht="56.25" x14ac:dyDescent="0.25">
      <c r="A21" s="13" t="s">
        <v>43</v>
      </c>
      <c r="B21" s="14" t="s">
        <v>48</v>
      </c>
      <c r="C21" s="15" t="s">
        <v>13</v>
      </c>
      <c r="D21" s="16">
        <v>77</v>
      </c>
      <c r="E21" s="17"/>
      <c r="F21" s="17"/>
      <c r="G21" s="17"/>
    </row>
    <row r="22" spans="1:9" s="4" customFormat="1" x14ac:dyDescent="0.25">
      <c r="A22" s="13"/>
      <c r="B22" s="46" t="s">
        <v>45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s="4" customFormat="1" x14ac:dyDescent="0.25">
      <c r="A24" s="13"/>
      <c r="B24" s="18"/>
      <c r="C24" s="20"/>
      <c r="D24" s="21"/>
      <c r="E24" s="22"/>
      <c r="F24" s="22"/>
      <c r="G24" s="24"/>
    </row>
    <row r="25" spans="1:9" x14ac:dyDescent="0.25">
      <c r="E25" s="82" t="s">
        <v>83</v>
      </c>
      <c r="F25" s="28"/>
      <c r="G25" s="23"/>
    </row>
    <row r="26" spans="1:9" x14ac:dyDescent="0.25">
      <c r="E26" s="82" t="s">
        <v>19</v>
      </c>
      <c r="F26" s="28"/>
      <c r="G26" s="24"/>
    </row>
    <row r="27" spans="1:9" x14ac:dyDescent="0.25">
      <c r="E27" s="82" t="s">
        <v>20</v>
      </c>
      <c r="F27" s="28"/>
      <c r="G27" s="23"/>
      <c r="I27" s="27"/>
    </row>
    <row r="28" spans="1:9" x14ac:dyDescent="0.25">
      <c r="B28" s="28"/>
      <c r="E28" s="82" t="s">
        <v>84</v>
      </c>
      <c r="F28" s="28"/>
      <c r="G28" s="43"/>
      <c r="I28" s="27"/>
    </row>
    <row r="29" spans="1:9" x14ac:dyDescent="0.15">
      <c r="A29" s="83" t="s">
        <v>85</v>
      </c>
      <c r="B29" s="28"/>
    </row>
    <row r="30" spans="1:9" x14ac:dyDescent="0.15">
      <c r="A30" s="83" t="s">
        <v>86</v>
      </c>
      <c r="B30" s="28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topLeftCell="A7" zoomScale="200" zoomScaleNormal="100" zoomScaleSheetLayoutView="200" workbookViewId="0">
      <selection activeCell="A29" sqref="A29:A3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.42578125" style="25" customWidth="1"/>
    <col min="4" max="4" width="11.28515625" style="25" customWidth="1"/>
    <col min="5" max="5" width="15.85546875" style="25" customWidth="1"/>
    <col min="6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2" t="s">
        <v>0</v>
      </c>
      <c r="B1" s="62"/>
      <c r="C1" s="62"/>
      <c r="D1" s="62"/>
      <c r="E1" s="62"/>
      <c r="F1" s="62"/>
      <c r="G1" s="6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87</v>
      </c>
      <c r="B8" s="6" t="s">
        <v>99</v>
      </c>
      <c r="G8" s="5"/>
    </row>
    <row r="9" spans="1:7" s="4" customFormat="1" ht="48.75" customHeight="1" x14ac:dyDescent="0.25">
      <c r="A9" s="4" t="s">
        <v>1</v>
      </c>
      <c r="B9" s="63" t="s">
        <v>79</v>
      </c>
      <c r="C9" s="63"/>
      <c r="D9" s="63"/>
      <c r="E9" s="63"/>
      <c r="F9" s="63"/>
      <c r="G9" s="63"/>
    </row>
    <row r="10" spans="1:7" s="4" customFormat="1" x14ac:dyDescent="0.25">
      <c r="A10" s="4" t="s">
        <v>2</v>
      </c>
      <c r="B10" s="6" t="s">
        <v>68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67" t="s">
        <v>82</v>
      </c>
      <c r="B12" s="67"/>
      <c r="C12" s="67"/>
      <c r="D12" s="67"/>
      <c r="E12" s="67"/>
      <c r="F12" s="67"/>
      <c r="G12" s="67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9" t="s">
        <v>4</v>
      </c>
      <c r="B14" s="80" t="s">
        <v>5</v>
      </c>
      <c r="C14" s="81" t="s">
        <v>6</v>
      </c>
      <c r="D14" s="81" t="s">
        <v>7</v>
      </c>
      <c r="E14" s="81" t="s">
        <v>80</v>
      </c>
      <c r="F14" s="81" t="s">
        <v>81</v>
      </c>
      <c r="G14" s="81" t="s">
        <v>9</v>
      </c>
    </row>
    <row r="15" spans="1:7" s="4" customFormat="1" ht="15.75" thickTop="1" x14ac:dyDescent="0.25">
      <c r="A15" s="48"/>
      <c r="B15" s="45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58" t="s">
        <v>46</v>
      </c>
      <c r="C16" s="53" t="s">
        <v>13</v>
      </c>
      <c r="D16" s="49">
        <v>2102.63</v>
      </c>
      <c r="E16" s="50"/>
      <c r="F16" s="50"/>
      <c r="G16" s="50"/>
    </row>
    <row r="17" spans="1:9" s="4" customFormat="1" ht="33.75" x14ac:dyDescent="0.25">
      <c r="A17" s="13" t="s">
        <v>22</v>
      </c>
      <c r="B17" s="58" t="s">
        <v>50</v>
      </c>
      <c r="C17" s="53" t="s">
        <v>13</v>
      </c>
      <c r="D17" s="49">
        <v>3574.47</v>
      </c>
      <c r="E17" s="50"/>
      <c r="F17" s="50"/>
      <c r="G17" s="17"/>
    </row>
    <row r="18" spans="1:9" s="4" customFormat="1" ht="67.5" x14ac:dyDescent="0.25">
      <c r="A18" s="13" t="s">
        <v>14</v>
      </c>
      <c r="B18" s="58" t="s">
        <v>47</v>
      </c>
      <c r="C18" s="53" t="s">
        <v>16</v>
      </c>
      <c r="D18" s="49">
        <v>126.18</v>
      </c>
      <c r="E18" s="50"/>
      <c r="F18" s="50"/>
      <c r="G18" s="50"/>
    </row>
    <row r="19" spans="1:9" s="4" customFormat="1" x14ac:dyDescent="0.25">
      <c r="A19" s="13"/>
      <c r="B19" s="46" t="s">
        <v>44</v>
      </c>
      <c r="C19" s="53"/>
      <c r="D19" s="49"/>
      <c r="E19" s="50"/>
      <c r="F19" s="50"/>
      <c r="G19" s="47"/>
    </row>
    <row r="20" spans="1:9" s="4" customFormat="1" x14ac:dyDescent="0.25">
      <c r="A20" s="13"/>
      <c r="B20" s="45" t="s">
        <v>41</v>
      </c>
      <c r="C20" s="53"/>
      <c r="D20" s="49"/>
      <c r="E20" s="50"/>
      <c r="F20" s="50"/>
      <c r="G20" s="51"/>
    </row>
    <row r="21" spans="1:9" s="4" customFormat="1" ht="56.25" x14ac:dyDescent="0.25">
      <c r="A21" s="13" t="s">
        <v>43</v>
      </c>
      <c r="B21" s="58" t="s">
        <v>48</v>
      </c>
      <c r="C21" s="57" t="s">
        <v>13</v>
      </c>
      <c r="D21" s="16">
        <v>43</v>
      </c>
      <c r="E21" s="17"/>
      <c r="F21" s="17"/>
      <c r="G21" s="17"/>
    </row>
    <row r="22" spans="1:9" s="4" customFormat="1" x14ac:dyDescent="0.25">
      <c r="A22" s="13"/>
      <c r="B22" s="46" t="s">
        <v>45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43"/>
    </row>
    <row r="24" spans="1:9" s="4" customFormat="1" x14ac:dyDescent="0.25">
      <c r="A24" s="13"/>
      <c r="B24" s="18"/>
      <c r="C24" s="20"/>
      <c r="D24" s="21"/>
      <c r="E24" s="22"/>
      <c r="F24" s="22"/>
      <c r="G24" s="43"/>
    </row>
    <row r="25" spans="1:9" x14ac:dyDescent="0.25">
      <c r="E25" s="82" t="s">
        <v>83</v>
      </c>
      <c r="F25" s="28"/>
      <c r="G25" s="23"/>
    </row>
    <row r="26" spans="1:9" x14ac:dyDescent="0.25">
      <c r="E26" s="82" t="s">
        <v>19</v>
      </c>
      <c r="F26" s="28"/>
      <c r="G26" s="24"/>
    </row>
    <row r="27" spans="1:9" x14ac:dyDescent="0.25">
      <c r="E27" s="82" t="s">
        <v>20</v>
      </c>
      <c r="F27" s="28"/>
      <c r="G27" s="23"/>
      <c r="I27" s="27"/>
    </row>
    <row r="28" spans="1:9" x14ac:dyDescent="0.25">
      <c r="B28" s="28"/>
      <c r="E28" s="82" t="s">
        <v>84</v>
      </c>
      <c r="G28" s="22"/>
      <c r="I28" s="29"/>
    </row>
    <row r="29" spans="1:9" x14ac:dyDescent="0.15">
      <c r="A29" s="83" t="s">
        <v>85</v>
      </c>
      <c r="B29" s="28"/>
      <c r="G29" s="22"/>
    </row>
    <row r="30" spans="1:9" x14ac:dyDescent="0.15">
      <c r="A30" s="83" t="s">
        <v>86</v>
      </c>
      <c r="B30" s="28"/>
    </row>
  </sheetData>
  <mergeCells count="3">
    <mergeCell ref="A1:G1"/>
    <mergeCell ref="B9:G9"/>
    <mergeCell ref="A12:G12"/>
  </mergeCells>
  <printOptions horizontalCentered="1"/>
  <pageMargins left="0.39370078740157483" right="0.39370078740157483" top="0.74803149606299213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4" workbookViewId="0">
      <selection activeCell="E16" sqref="E16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6" s="4" customFormat="1" ht="18.75" x14ac:dyDescent="0.25">
      <c r="A1" s="62" t="s">
        <v>0</v>
      </c>
      <c r="B1" s="62"/>
      <c r="C1" s="62"/>
      <c r="D1" s="62"/>
      <c r="E1" s="62"/>
      <c r="F1" s="62"/>
    </row>
    <row r="2" spans="1:6" s="4" customFormat="1" x14ac:dyDescent="0.25">
      <c r="F2" s="5"/>
    </row>
    <row r="3" spans="1:6" s="4" customFormat="1" x14ac:dyDescent="0.25">
      <c r="F3" s="5"/>
    </row>
    <row r="4" spans="1:6" s="4" customFormat="1" x14ac:dyDescent="0.25">
      <c r="F4" s="5"/>
    </row>
    <row r="5" spans="1:6" s="4" customFormat="1" x14ac:dyDescent="0.25">
      <c r="F5" s="5"/>
    </row>
    <row r="6" spans="1:6" s="4" customFormat="1" x14ac:dyDescent="0.25">
      <c r="F6" s="5"/>
    </row>
    <row r="7" spans="1:6" s="4" customFormat="1" x14ac:dyDescent="0.25">
      <c r="F7" s="5"/>
    </row>
    <row r="8" spans="1:6" s="4" customFormat="1" x14ac:dyDescent="0.25">
      <c r="F8" s="5"/>
    </row>
    <row r="9" spans="1:6" s="4" customFormat="1" ht="33.75" customHeight="1" x14ac:dyDescent="0.25">
      <c r="A9" s="4" t="s">
        <v>1</v>
      </c>
      <c r="B9" s="63" t="s">
        <v>77</v>
      </c>
      <c r="C9" s="63"/>
      <c r="D9" s="63"/>
      <c r="E9" s="63"/>
      <c r="F9" s="63"/>
    </row>
    <row r="10" spans="1:6" s="4" customFormat="1" x14ac:dyDescent="0.25">
      <c r="A10" s="4" t="s">
        <v>2</v>
      </c>
      <c r="B10" s="6" t="s">
        <v>68</v>
      </c>
      <c r="D10" s="6"/>
      <c r="F10" s="5"/>
    </row>
    <row r="11" spans="1:6" s="4" customFormat="1" ht="15.75" thickBot="1" x14ac:dyDescent="0.3">
      <c r="F11" s="5"/>
    </row>
    <row r="12" spans="1:6" s="4" customFormat="1" ht="22.5" customHeight="1" thickTop="1" x14ac:dyDescent="0.25">
      <c r="A12" s="64" t="s">
        <v>3</v>
      </c>
      <c r="B12" s="64"/>
      <c r="C12" s="64"/>
      <c r="D12" s="64"/>
      <c r="E12" s="64"/>
      <c r="F12" s="64"/>
    </row>
    <row r="13" spans="1:6" s="4" customFormat="1" ht="8.25" customHeight="1" thickBot="1" x14ac:dyDescent="0.3">
      <c r="A13" s="7"/>
      <c r="B13" s="7"/>
      <c r="C13" s="7"/>
      <c r="D13" s="7"/>
      <c r="E13" s="7"/>
      <c r="F13" s="7"/>
    </row>
    <row r="14" spans="1:6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6" s="4" customFormat="1" ht="15.75" thickTop="1" x14ac:dyDescent="0.25">
      <c r="A15" s="52"/>
      <c r="B15" s="45" t="s">
        <v>56</v>
      </c>
      <c r="C15" s="52"/>
      <c r="D15" s="52"/>
      <c r="E15" s="52"/>
      <c r="F15" s="52"/>
    </row>
    <row r="16" spans="1:6" s="4" customFormat="1" ht="157.5" x14ac:dyDescent="0.25">
      <c r="A16" s="13" t="s">
        <v>57</v>
      </c>
      <c r="B16" s="14" t="s">
        <v>58</v>
      </c>
      <c r="C16" s="15" t="s">
        <v>59</v>
      </c>
      <c r="D16" s="16">
        <v>1</v>
      </c>
      <c r="E16" s="17">
        <v>3787</v>
      </c>
      <c r="F16" s="56">
        <f>+ROUND(D16*E16,2)</f>
        <v>3787</v>
      </c>
    </row>
    <row r="17" spans="1:8" s="4" customFormat="1" x14ac:dyDescent="0.25">
      <c r="A17" s="48"/>
      <c r="B17" s="46" t="s">
        <v>60</v>
      </c>
      <c r="C17" s="48"/>
      <c r="D17" s="48"/>
      <c r="E17" s="48"/>
      <c r="F17" s="47">
        <f>SUM(F16)</f>
        <v>3787</v>
      </c>
    </row>
    <row r="18" spans="1:8" s="4" customFormat="1" x14ac:dyDescent="0.25">
      <c r="A18" s="48"/>
      <c r="B18" s="45" t="s">
        <v>10</v>
      </c>
      <c r="C18" s="48"/>
      <c r="D18" s="48"/>
      <c r="E18" s="48"/>
      <c r="F18" s="48"/>
    </row>
    <row r="19" spans="1:8" s="4" customFormat="1" ht="33.75" x14ac:dyDescent="0.25">
      <c r="A19" s="13" t="s">
        <v>11</v>
      </c>
      <c r="B19" s="14" t="s">
        <v>49</v>
      </c>
      <c r="C19" s="53" t="s">
        <v>13</v>
      </c>
      <c r="D19" s="49">
        <v>2102.63</v>
      </c>
      <c r="E19" s="50">
        <f>+'EST. MCDO'!G22</f>
        <v>14.85</v>
      </c>
      <c r="F19" s="17">
        <f t="shared" ref="F19:F21" si="0">+ROUND(D19*E19,2)</f>
        <v>31224.06</v>
      </c>
    </row>
    <row r="20" spans="1:8" s="4" customFormat="1" ht="33.75" x14ac:dyDescent="0.25">
      <c r="A20" s="13" t="s">
        <v>22</v>
      </c>
      <c r="B20" s="14" t="s">
        <v>50</v>
      </c>
      <c r="C20" s="53" t="s">
        <v>13</v>
      </c>
      <c r="D20" s="49">
        <v>3574.47</v>
      </c>
      <c r="E20" s="50">
        <f>+'EST. MCDO'!G23</f>
        <v>15.38</v>
      </c>
      <c r="F20" s="17">
        <f t="shared" si="0"/>
        <v>54975.35</v>
      </c>
    </row>
    <row r="21" spans="1:8" s="4" customFormat="1" ht="67.5" x14ac:dyDescent="0.25">
      <c r="A21" s="13" t="s">
        <v>14</v>
      </c>
      <c r="B21" s="14" t="s">
        <v>47</v>
      </c>
      <c r="C21" s="53" t="s">
        <v>16</v>
      </c>
      <c r="D21" s="49">
        <v>126.16</v>
      </c>
      <c r="E21" s="50">
        <f>+'EST. MCDO'!G24</f>
        <v>3191.5</v>
      </c>
      <c r="F21" s="17">
        <f t="shared" si="0"/>
        <v>402639.64</v>
      </c>
    </row>
    <row r="22" spans="1:8" s="4" customFormat="1" x14ac:dyDescent="0.25">
      <c r="A22" s="13"/>
      <c r="B22" s="46" t="s">
        <v>44</v>
      </c>
      <c r="C22" s="53"/>
      <c r="D22" s="49" t="s">
        <v>25</v>
      </c>
      <c r="E22" s="50"/>
      <c r="F22" s="47">
        <f>SUM(F19:F21)</f>
        <v>488839.05000000005</v>
      </c>
    </row>
    <row r="23" spans="1:8" s="4" customFormat="1" x14ac:dyDescent="0.25">
      <c r="A23" s="13"/>
      <c r="B23" s="45" t="s">
        <v>41</v>
      </c>
      <c r="C23" s="53"/>
      <c r="D23" s="49"/>
      <c r="E23" s="50"/>
      <c r="F23" s="51"/>
    </row>
    <row r="24" spans="1:8" s="4" customFormat="1" ht="56.25" x14ac:dyDescent="0.25">
      <c r="A24" s="13" t="s">
        <v>43</v>
      </c>
      <c r="B24" s="14" t="s">
        <v>48</v>
      </c>
      <c r="C24" s="15" t="s">
        <v>13</v>
      </c>
      <c r="D24" s="16">
        <v>43</v>
      </c>
      <c r="E24" s="17">
        <f>+EST.MCDO.PIN.!G23</f>
        <v>116.69</v>
      </c>
      <c r="F24" s="17">
        <f t="shared" ref="F24" si="1">+ROUND(D24*E24,2)</f>
        <v>5017.67</v>
      </c>
    </row>
    <row r="25" spans="1:8" s="4" customFormat="1" x14ac:dyDescent="0.25">
      <c r="A25" s="13"/>
      <c r="B25" s="46" t="s">
        <v>45</v>
      </c>
      <c r="C25" s="53"/>
      <c r="D25" s="49"/>
      <c r="E25" s="50"/>
      <c r="F25" s="47">
        <f>SUM(F24)</f>
        <v>5017.67</v>
      </c>
    </row>
    <row r="26" spans="1:8" s="4" customFormat="1" x14ac:dyDescent="0.25">
      <c r="A26" s="13"/>
      <c r="B26" s="18"/>
      <c r="C26" s="20"/>
      <c r="D26" s="21"/>
      <c r="E26" s="22"/>
      <c r="F26" s="24"/>
    </row>
    <row r="27" spans="1:8" s="4" customFormat="1" x14ac:dyDescent="0.25">
      <c r="A27" s="13"/>
      <c r="B27" s="18"/>
      <c r="C27" s="20"/>
      <c r="D27" s="21"/>
      <c r="E27" s="22"/>
      <c r="F27" s="24"/>
    </row>
    <row r="28" spans="1:8" x14ac:dyDescent="0.25">
      <c r="E28" s="28" t="s">
        <v>18</v>
      </c>
      <c r="F28" s="23">
        <f>+F25+F22+F17</f>
        <v>497643.72000000003</v>
      </c>
    </row>
    <row r="29" spans="1:8" x14ac:dyDescent="0.25">
      <c r="E29" s="28" t="s">
        <v>19</v>
      </c>
      <c r="F29" s="24">
        <f>+ROUND(F28*0.16,2)</f>
        <v>79623</v>
      </c>
    </row>
    <row r="30" spans="1:8" x14ac:dyDescent="0.25">
      <c r="E30" s="28" t="s">
        <v>20</v>
      </c>
      <c r="F30" s="23">
        <f>+F28+F29</f>
        <v>577266.72</v>
      </c>
      <c r="H30" s="27"/>
    </row>
    <row r="31" spans="1:8" x14ac:dyDescent="0.25">
      <c r="E31" s="28"/>
      <c r="F31" s="43"/>
      <c r="H31" s="27"/>
    </row>
    <row r="32" spans="1:8" x14ac:dyDescent="0.25">
      <c r="E32" s="28"/>
      <c r="F32" s="43"/>
      <c r="H32" s="27"/>
    </row>
    <row r="33" spans="1:8" x14ac:dyDescent="0.25">
      <c r="E33" s="28"/>
      <c r="F33" s="43"/>
      <c r="H33" s="27"/>
    </row>
    <row r="34" spans="1:8" x14ac:dyDescent="0.25">
      <c r="E34" s="28"/>
      <c r="F34" s="43"/>
      <c r="H34" s="27"/>
    </row>
    <row r="35" spans="1:8" x14ac:dyDescent="0.2">
      <c r="A35" s="65" t="s">
        <v>61</v>
      </c>
      <c r="B35" s="65"/>
      <c r="C35" s="65"/>
      <c r="E35" s="65" t="s">
        <v>40</v>
      </c>
      <c r="F35" s="65"/>
    </row>
    <row r="36" spans="1:8" x14ac:dyDescent="0.2">
      <c r="A36" s="65" t="s">
        <v>62</v>
      </c>
      <c r="B36" s="65"/>
      <c r="C36" s="65"/>
      <c r="E36" s="65" t="s">
        <v>39</v>
      </c>
      <c r="F36" s="65"/>
    </row>
  </sheetData>
  <mergeCells count="7">
    <mergeCell ref="A36:C36"/>
    <mergeCell ref="E36:F36"/>
    <mergeCell ref="A1:F1"/>
    <mergeCell ref="B9:F9"/>
    <mergeCell ref="A12:F12"/>
    <mergeCell ref="A35:C35"/>
    <mergeCell ref="E35:F35"/>
  </mergeCells>
  <conditionalFormatting sqref="E35:E36">
    <cfRule type="cellIs" dxfId="0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3</vt:i4>
      </vt:variant>
    </vt:vector>
  </HeadingPairs>
  <TitlesOfParts>
    <vt:vector size="18" baseType="lpstr">
      <vt:lpstr>REHABILITACION</vt:lpstr>
      <vt:lpstr>CONSTRUCCION</vt:lpstr>
      <vt:lpstr>EST. MCDO</vt:lpstr>
      <vt:lpstr>EST.MCDO.PIN.</vt:lpstr>
      <vt:lpstr>RESUMEN</vt:lpstr>
      <vt:lpstr>1. MATEO</vt:lpstr>
      <vt:lpstr>2. SICOM</vt:lpstr>
      <vt:lpstr>3. M HGO.</vt:lpstr>
      <vt:lpstr>4 B.JREZ. YP.G</vt:lpstr>
      <vt:lpstr>5.ROSAS R.</vt:lpstr>
      <vt:lpstr>6. ESPE</vt:lpstr>
      <vt:lpstr>7. ALF. MED</vt:lpstr>
      <vt:lpstr>8. P.NAT. YGM</vt:lpstr>
      <vt:lpstr>9 MICH</vt:lpstr>
      <vt:lpstr>8. MICHOACAN</vt:lpstr>
      <vt:lpstr>RESUMEN!Área_de_impresión</vt:lpstr>
      <vt:lpstr>'5.ROSAS R.'!Títulos_a_imprimir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2023-10-31T20:14:20Z</cp:lastPrinted>
  <dcterms:created xsi:type="dcterms:W3CDTF">2022-06-15T18:38:52Z</dcterms:created>
  <dcterms:modified xsi:type="dcterms:W3CDTF">2023-11-24T22:11:36Z</dcterms:modified>
</cp:coreProperties>
</file>