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50 ZAC\"/>
    </mc:Choice>
  </mc:AlternateContent>
  <bookViews>
    <workbookView xWindow="15225" yWindow="780" windowWidth="12975" windowHeight="14070" tabRatio="857" firstSheet="6" activeTab="6"/>
  </bookViews>
  <sheets>
    <sheet name="Listado ZAC" sheetId="2" state="hidden" r:id="rId1"/>
    <sheet name="PROYECTO 1" sheetId="62" state="hidden" r:id="rId2"/>
    <sheet name="PROYECTO 2" sheetId="77" state="hidden" r:id="rId3"/>
    <sheet name="PROYECTO 3" sheetId="78" state="hidden" r:id="rId4"/>
    <sheet name="PROYECTO 4" sheetId="79" state="hidden" r:id="rId5"/>
    <sheet name="PROYECTO 5" sheetId="80" state="hidden" r:id="rId6"/>
    <sheet name="RESUMEN" sheetId="83" r:id="rId7"/>
    <sheet name="1. M" sheetId="72" r:id="rId8"/>
    <sheet name="2 P" sheetId="71" r:id="rId9"/>
    <sheet name="3 H" sheetId="44" r:id="rId10"/>
    <sheet name="3.2 A" sheetId="48" r:id="rId11"/>
    <sheet name="4. A" sheetId="66" r:id="rId12"/>
    <sheet name="4.2 " sheetId="68" r:id="rId13"/>
    <sheet name="5 VH" sheetId="75" r:id="rId14"/>
    <sheet name="6 NH" sheetId="34" r:id="rId15"/>
    <sheet name="6.2 CR" sheetId="52" r:id="rId16"/>
    <sheet name="6.3 FV" sheetId="58" r:id="rId17"/>
    <sheet name="7.1R" sheetId="73" r:id="rId18"/>
    <sheet name="7.2.AF" sheetId="51" r:id="rId19"/>
    <sheet name="7.3 M" sheetId="17" r:id="rId20"/>
    <sheet name="7.4 2I" sheetId="53" r:id="rId21"/>
    <sheet name="7.5 C" sheetId="55" r:id="rId22"/>
    <sheet name="7.6. LG" sheetId="56" r:id="rId23"/>
    <sheet name="7.7 A" sheetId="57" r:id="rId24"/>
    <sheet name="8 M" sheetId="65" r:id="rId25"/>
    <sheet name="8.2 C" sheetId="67" r:id="rId26"/>
    <sheet name="8.3 Z" sheetId="69" r:id="rId27"/>
    <sheet name="8.4 G" sheetId="70" r:id="rId28"/>
    <sheet name="8.5 P" sheetId="74" r:id="rId29"/>
    <sheet name="8.6 T" sheetId="76" r:id="rId30"/>
    <sheet name="8.7 P" sheetId="41" r:id="rId31"/>
    <sheet name="8.8. H" sheetId="16" r:id="rId32"/>
    <sheet name="18. V. ROSALES" sheetId="81" state="hidden" r:id="rId33"/>
    <sheet name="8.9.A" sheetId="49" r:id="rId34"/>
    <sheet name="8.10 M" sheetId="39" r:id="rId35"/>
    <sheet name="8.11.F" sheetId="45" r:id="rId36"/>
    <sheet name="8.12 B" sheetId="40" r:id="rId37"/>
    <sheet name="8.13 Z" sheetId="47" r:id="rId38"/>
    <sheet name="8.14 A" sheetId="50" r:id="rId39"/>
    <sheet name="8.15 B" sheetId="54" r:id="rId40"/>
    <sheet name="8.16.T" sheetId="59" r:id="rId41"/>
    <sheet name="8.17 P" sheetId="60" r:id="rId42"/>
    <sheet name="9 V" sheetId="82" r:id="rId43"/>
  </sheets>
  <externalReferences>
    <externalReference r:id="rId44"/>
  </externalReferences>
  <definedNames>
    <definedName name="_xlnm.Print_Area" localSheetId="6">RESUMEN!$A$1:$F$54</definedName>
    <definedName name="_xlnm.Print_Titles" localSheetId="19">'7.3 M'!$1:$15</definedName>
    <definedName name="_xlnm.Print_Titles" localSheetId="24">'8 M'!$1:$15</definedName>
    <definedName name="_xlnm.Print_Titles" localSheetId="36">'8.12 B'!$1:$14</definedName>
    <definedName name="_xlnm.Print_Titles" localSheetId="28">'8.5 P'!$1:$14</definedName>
    <definedName name="_xlnm.Print_Titles" localSheetId="6">RESUMEN!$1:$11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81" l="1"/>
  <c r="F24" i="81" s="1"/>
  <c r="F25" i="81" s="1"/>
  <c r="E21" i="81"/>
  <c r="F21" i="81" s="1"/>
  <c r="E20" i="81"/>
  <c r="F20" i="81" s="1"/>
  <c r="E19" i="81"/>
  <c r="F19" i="81" s="1"/>
  <c r="F16" i="81"/>
  <c r="F17" i="81" s="1"/>
  <c r="D25" i="80"/>
  <c r="D21" i="80"/>
  <c r="D20" i="80"/>
  <c r="E25" i="80"/>
  <c r="E21" i="80"/>
  <c r="E20" i="80"/>
  <c r="F18" i="80"/>
  <c r="F17" i="80"/>
  <c r="D21" i="79"/>
  <c r="E25" i="79"/>
  <c r="E21" i="79"/>
  <c r="E20" i="79"/>
  <c r="F20" i="79" s="1"/>
  <c r="F17" i="79"/>
  <c r="F18" i="79" s="1"/>
  <c r="D25" i="78"/>
  <c r="D21" i="78"/>
  <c r="D20" i="78"/>
  <c r="E25" i="78"/>
  <c r="E21" i="78"/>
  <c r="E20" i="78"/>
  <c r="F18" i="78"/>
  <c r="F17" i="78"/>
  <c r="D25" i="77"/>
  <c r="D21" i="77"/>
  <c r="D20" i="77"/>
  <c r="E25" i="77"/>
  <c r="E21" i="77"/>
  <c r="E20" i="77"/>
  <c r="F18" i="77"/>
  <c r="F17" i="77"/>
  <c r="D25" i="62"/>
  <c r="D21" i="62"/>
  <c r="F20" i="78" l="1"/>
  <c r="F22" i="78" s="1"/>
  <c r="F25" i="78"/>
  <c r="F26" i="78" s="1"/>
  <c r="F25" i="80"/>
  <c r="F26" i="80" s="1"/>
  <c r="F20" i="80"/>
  <c r="F22" i="80" s="1"/>
  <c r="F29" i="80" s="1"/>
  <c r="F25" i="77"/>
  <c r="F26" i="77" s="1"/>
  <c r="F21" i="80"/>
  <c r="F21" i="79"/>
  <c r="F21" i="77"/>
  <c r="F21" i="78"/>
  <c r="F22" i="81"/>
  <c r="F28" i="81" s="1"/>
  <c r="F22" i="79"/>
  <c r="F20" i="77"/>
  <c r="F22" i="77" s="1"/>
  <c r="F29" i="78" l="1"/>
  <c r="F30" i="78" s="1"/>
  <c r="F31" i="78" s="1"/>
  <c r="F29" i="77"/>
  <c r="F30" i="77" s="1"/>
  <c r="F31" i="77" s="1"/>
  <c r="F29" i="81"/>
  <c r="F30" i="81" s="1"/>
  <c r="F30" i="80"/>
  <c r="F31" i="80" s="1"/>
  <c r="F17" i="62" l="1"/>
  <c r="F18" i="62" s="1"/>
  <c r="E25" i="62" l="1"/>
  <c r="F25" i="62" s="1"/>
  <c r="F26" i="62" s="1"/>
  <c r="E21" i="62"/>
  <c r="F21" i="62" s="1"/>
  <c r="E20" i="62"/>
  <c r="F20" i="62" s="1"/>
  <c r="G41" i="2"/>
  <c r="F40" i="2"/>
  <c r="F39" i="2"/>
  <c r="F38" i="2"/>
  <c r="F37" i="2"/>
  <c r="F36" i="2"/>
  <c r="F35" i="2"/>
  <c r="F34" i="2"/>
  <c r="F33" i="2"/>
  <c r="F32" i="2"/>
  <c r="F31" i="2"/>
  <c r="F30" i="2"/>
  <c r="E40" i="2"/>
  <c r="E39" i="2"/>
  <c r="E38" i="2"/>
  <c r="E37" i="2"/>
  <c r="E36" i="2"/>
  <c r="E35" i="2"/>
  <c r="E34" i="2"/>
  <c r="E33" i="2"/>
  <c r="E32" i="2"/>
  <c r="E31" i="2"/>
  <c r="E30" i="2"/>
  <c r="D40" i="2"/>
  <c r="D39" i="2"/>
  <c r="D38" i="2"/>
  <c r="D37" i="2"/>
  <c r="D36" i="2"/>
  <c r="D35" i="2"/>
  <c r="D34" i="2"/>
  <c r="D33" i="2"/>
  <c r="D32" i="2"/>
  <c r="D31" i="2"/>
  <c r="D30" i="2"/>
  <c r="D20" i="44"/>
  <c r="D25" i="79" s="1"/>
  <c r="F25" i="79" s="1"/>
  <c r="F26" i="79" s="1"/>
  <c r="F29" i="79" s="1"/>
  <c r="F30" i="79" s="1"/>
  <c r="F31" i="79" s="1"/>
  <c r="F22" i="62" l="1"/>
  <c r="F29" i="62" s="1"/>
  <c r="F29" i="2"/>
  <c r="F28" i="2"/>
  <c r="F27" i="2"/>
  <c r="F26" i="2"/>
  <c r="F25" i="2"/>
  <c r="F24" i="2"/>
  <c r="E29" i="2"/>
  <c r="D29" i="2"/>
  <c r="E28" i="2"/>
  <c r="D28" i="2"/>
  <c r="E27" i="2"/>
  <c r="D27" i="2"/>
  <c r="E26" i="2"/>
  <c r="D26" i="2"/>
  <c r="E25" i="2"/>
  <c r="D25" i="2"/>
  <c r="E24" i="2"/>
  <c r="D24" i="2"/>
  <c r="D18" i="2"/>
  <c r="F30" i="62" l="1"/>
  <c r="F31" i="62" s="1"/>
  <c r="F20" i="2" l="1"/>
  <c r="E20" i="2"/>
  <c r="D20" i="2"/>
  <c r="F21" i="2" l="1"/>
  <c r="F19" i="2"/>
  <c r="F23" i="2" l="1"/>
  <c r="E23" i="2"/>
  <c r="E21" i="2"/>
  <c r="E19" i="2"/>
  <c r="E18" i="2"/>
  <c r="D23" i="2"/>
  <c r="D22" i="2"/>
  <c r="D21" i="2"/>
  <c r="D19" i="2"/>
  <c r="D41" i="2" l="1"/>
  <c r="F22" i="2"/>
  <c r="F18" i="2"/>
  <c r="E22" i="2"/>
  <c r="E41" i="2" l="1"/>
  <c r="F41" i="2"/>
  <c r="C38" i="2" l="1"/>
  <c r="C39" i="2"/>
  <c r="C31" i="2"/>
  <c r="C32" i="2"/>
  <c r="C36" i="2"/>
  <c r="C34" i="2"/>
  <c r="C24" i="2"/>
  <c r="C33" i="2" l="1"/>
  <c r="C35" i="2"/>
  <c r="C40" i="2"/>
  <c r="C30" i="2"/>
  <c r="C29" i="2"/>
  <c r="C20" i="2"/>
  <c r="C26" i="2"/>
  <c r="C28" i="2"/>
  <c r="C37" i="2" l="1"/>
  <c r="C19" i="2" l="1"/>
  <c r="C23" i="2" l="1"/>
  <c r="C27" i="2"/>
  <c r="C22" i="2"/>
  <c r="C25" i="2"/>
  <c r="C18" i="2" l="1"/>
  <c r="C21" i="2"/>
  <c r="C41" i="2" l="1"/>
</calcChain>
</file>

<file path=xl/sharedStrings.xml><?xml version="1.0" encoding="utf-8"?>
<sst xmlns="http://schemas.openxmlformats.org/spreadsheetml/2006/main" count="1592" uniqueCount="170">
  <si>
    <t>GOBIERNO DEL ESTADO DE ZACATECAS</t>
  </si>
  <si>
    <t>PROYECTO:</t>
  </si>
  <si>
    <t>UBICACIÓN:</t>
  </si>
  <si>
    <t xml:space="preserve">PRESUPUESTO DE ADQUISICIÓN DE INSUMOS </t>
  </si>
  <si>
    <t>Código</t>
  </si>
  <si>
    <t>Concepto</t>
  </si>
  <si>
    <t>Unidad</t>
  </si>
  <si>
    <t>Cantidad</t>
  </si>
  <si>
    <t>Costo Unitario</t>
  </si>
  <si>
    <t>Importe</t>
  </si>
  <si>
    <t>PAVIMENTO</t>
  </si>
  <si>
    <t>MASF0003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</si>
  <si>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CABECERA MUNICIPAL CORRESPONDIENTE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</si>
  <si>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</si>
  <si>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</si>
  <si>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CABECERA MUNICIPAL CORRESPONDIENTE</t>
    </r>
    <r>
      <rPr>
        <sz val="8"/>
        <rFont val="Arial"/>
        <family val="2"/>
      </rPr>
      <t>). DE ACUERDO CON LA NORMA DE LA SCT N-CMT-4-05-003 VIGENTE.</t>
    </r>
  </si>
  <si>
    <t>M3</t>
  </si>
  <si>
    <t>TOTAL PAVIMENTO</t>
  </si>
  <si>
    <t>SUMA:</t>
  </si>
  <si>
    <t>16 % I.V.A.</t>
  </si>
  <si>
    <t>TOTAL</t>
  </si>
  <si>
    <t>MASF0004</t>
  </si>
  <si>
    <t xml:space="preserve"> </t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</si>
  <si>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LOS TRABAJOS)</t>
    </r>
  </si>
  <si>
    <t>$ INC. IVA</t>
  </si>
  <si>
    <t>CALLE</t>
  </si>
  <si>
    <t>IMPORTE</t>
  </si>
  <si>
    <t>REHAB.</t>
  </si>
  <si>
    <t>Subdirector de Validación y Costos</t>
  </si>
  <si>
    <t xml:space="preserve"> Ing. Carlos Rodríguez Limas</t>
  </si>
  <si>
    <t>SEÑALAMIENTO</t>
  </si>
  <si>
    <t>Carpeta (M3)</t>
  </si>
  <si>
    <t>Emulsión R.R. (L)</t>
  </si>
  <si>
    <t>PINTURA (L)</t>
  </si>
  <si>
    <t>TOTAL SEÑALAMIENTO</t>
  </si>
  <si>
    <t>MPIN0001</t>
  </si>
  <si>
    <t>SUBTOTAL PAVIMENTO</t>
  </si>
  <si>
    <t>SUBTOTAL SEÑALAMIENTO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</si>
  <si>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</si>
  <si>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</si>
  <si>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r>
      <t xml:space="preserve">PINTURA TRAFICO AMARILLO Y/O BLANCO, BASE AGUA, TIPO II, EN TAMBOS DE 200 L O CUBETA DE 19 L, DE ACUERDO A LA NORMA DE LA SICT  N·CMT·5·01·001/13, </t>
    </r>
    <r>
      <rPr>
        <b/>
        <sz val="8"/>
        <rFont val="Arial"/>
        <family val="2"/>
      </rPr>
      <t>PUESTA EN ALMACENES DE LA SUBSECRETARÍA DE COMUNICACIONES</t>
    </r>
    <r>
      <rPr>
        <sz val="8"/>
        <rFont val="Arial"/>
        <family val="2"/>
      </rPr>
      <t>.</t>
    </r>
  </si>
  <si>
    <t>LUGAR: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</si>
  <si>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</si>
  <si>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PRELIMINARES</t>
  </si>
  <si>
    <t>108LETRERO2</t>
  </si>
  <si>
    <t>SUMINISTRO  DE LETRERO ALUSIVO A LA OBRA A BASE DE PERFIL TUBULAR PTR DE 2"X2" Y LÁMINA LISA EN SECCIÓN DE 1.20 X 1.50 M. Y UNA ALTURA TOTAL DE 2.50 + 0.50 M DE EMPOTRAMIENTO EN EL QUE DEBE INCLUIR: MUNICIPIO, LOCALIDAD, NOMBRE DE LA OBRA, MONTOS DE INVERSIÓN, LA NATURALEZA DL RECURSO (FISM - FISE) Y TOTAL DE BENEFICIARIOS. INLUYE  PINTURA Y ROTULACIÓN DE LOGOTIPOS OFICIALES Y EN SU CASO LAS ACCIONES  EN VIVIENDAS BENEFICIADAS, LA PLACA O CALCOMANÍA ALUSIVA AL MENOS DE 20 CM POR 40 CM, CON LOS LOGOTIPOS OFICIALES, DONDE DEBERÁN SEÑALAR LA VIVIENDA BENEFICIADA CON LA OBRA O ACCIÓN RECIBIDA Y NATURALEZA DEL RECURSO (FISE/FISM). L.A.B. EN EL SITIO DE LOS TRABAJOS.</t>
  </si>
  <si>
    <t>PZA</t>
  </si>
  <si>
    <t>SUBTOTAL PRELIMINARES</t>
  </si>
  <si>
    <t xml:space="preserve"> C. Eduardo Quintero Pinedo                                  Arq. Manuel Alfonso Acuña Borda</t>
  </si>
  <si>
    <t>Director de Costos y Presupuestos                       Subsecretario de Proyectos y Costos</t>
  </si>
  <si>
    <t>LETRERO ALUSIVO (R)</t>
  </si>
  <si>
    <t>ZACATECAS, ZAC.</t>
  </si>
  <si>
    <t>CONSTRUCCIÓN Y/O REHABILITACIÓN DE CALLES CON PAVIMENTACIÓN, EN ZACATECAS, VARIAS LOCALIDADES, ASENTAMIENTOS VARIOS, EN 12 CALLES,  CON MEZCLA ASFÁLTICA PARA BENEFICIO DE LOS HABITANTES.</t>
  </si>
  <si>
    <t>MELITON ORTEGA</t>
  </si>
  <si>
    <t>PEÑOLES</t>
  </si>
  <si>
    <t>HOJALATEROS TRES CRUCES</t>
  </si>
  <si>
    <t>CERRO DE HORNITOS</t>
  </si>
  <si>
    <t>NIÑOS HEROES</t>
  </si>
  <si>
    <t>VICTOR ROSALES</t>
  </si>
  <si>
    <t>JUAL ALVAREZ</t>
  </si>
  <si>
    <t>MARTE LAS PALMAS</t>
  </si>
  <si>
    <t>GRAL. FCO. MUJICA 5 SEÑORES</t>
  </si>
  <si>
    <t>BASILIO PEREZ</t>
  </si>
  <si>
    <t>FRANCISCO ZARCO</t>
  </si>
  <si>
    <t>ALFAREROS TRES CRUCES</t>
  </si>
  <si>
    <t>AMAPOLAS</t>
  </si>
  <si>
    <t>AV. FERROCARRIL</t>
  </si>
  <si>
    <t>CARLOS HINOJOSA</t>
  </si>
  <si>
    <t>2DA DE INSURGENTES</t>
  </si>
  <si>
    <t>BOLAÑOS</t>
  </si>
  <si>
    <t>DE LA CRUZ</t>
  </si>
  <si>
    <t>LAURO G. CALOCA</t>
  </si>
  <si>
    <t>AHUIZOTE</t>
  </si>
  <si>
    <t>FIDEL VELAZQUEZ</t>
  </si>
  <si>
    <t>HDA. TAYAHUA</t>
  </si>
  <si>
    <t>PAMANES ESCOBEDO</t>
  </si>
  <si>
    <t>REHABILITACIÓN DE CALLE CON PAVIMENTACIÓN,EN ZACATECAS, LOCALIDAD ZACATECAS, ASENTAMIENTO PANFILO NATERA , ZAP 0152, CALLE MELITÓN ORTEGA, CON MEZCLA ASFALTICA EN 1,492.33 M2 PARA BENEFICIO DE 5 VIVIENDAS.</t>
  </si>
  <si>
    <t>REHABILITACIÓN DE CALLE CON PAVIMENTACIÓN, EN ZACATECAS, LOCALIDAD ZACATECAS, ASENTAMIENTO CINCO SEÑORES, ZAP 067A, CALLE PEÑOLES, CON MEZCLA ASFALTICA EN 2,155.90 M2 PARA BENEFICIO DE 15
VIVIENDAS.</t>
  </si>
  <si>
    <t>REHABILITACIÓN DE CALLE CON PAVIMENTACIÓN, EN ZACATECAS, LOCALIDAD ZACATECAS, ASENTAMIENTO FCO. E. GARCIA, ZAP 0701, CALLE NIÑOS HEROES, CON MEZCLA ASFALTICA EN 1,419.81 M2 PARA BENEFICIO DE 5 VIVIENDAS</t>
  </si>
  <si>
    <t>REHABILITACIÓN DE CALLE CON PAVIMENTACIÓN,EN ZACATECAS, LOCALIDAD ZACATECAS, ASENTAMIENTO LAS PALMAS, ZAP 0631, CALLE MARTE, CON MEZCLA ASFALTICA EN 725.10 M2 PARA BENEFICIO DE 5 VIVIENDAS.</t>
  </si>
  <si>
    <t>REHABILITACIÓN DE CALLE CON PAVIMENTACIÓN, EN ZACATECAS, LOCALIDAD ZACATECAS , ASENTAMIENTO BELLAVISTA, ZAP 067A, CALLE GRAL. FRANCISCO MUJICA, CON MEZCLA ASFALTICA EN 1,758.32 M2 PARA BENEFICIO DE 5 VIVIENDAS</t>
  </si>
  <si>
    <t>REHABILITACIÓN DE CALLE CON PAVIMENTACIÓN, EN ZACATECAS, LOCALIDAD ZACATECAS, ASENTAMIENTO BENITO JUÁREZ, ZAP 0735, CALLE BASILIO PÉREZ GALLARDO, CON MEZCLA ASFALTICA EN 1,999.95 M2 PARA BENEFICIO DE 11 VIVIENDAS</t>
  </si>
  <si>
    <t>REHABILITACIÓN DE CALLE CON PAVIMENTACIÓN, EN ZACATECAS, LOCALIDAD ZACATECAS, ASENTAMIENTO BENITO JUÁREZ, ZAP 0769, CALLE FRANCISCO ZARCO, CON MEZCLA ASFALTICA EN 972.58 M2 PARA BENEFICIO
DE 5 VIVIENDAS.</t>
  </si>
  <si>
    <t>REHABILITACIÓN DE CALLE CON PAVIMENTACIÓN, EN ZACATECAS, LOCALIDAD ZACATECAS, ASENTAMIENTO TRES CRUCES, ZAP 0364, CALLE ALFAREROS, CON MEZCLA ASFALTICA EN 645.47 M2 PARA BENEFICIO DE 8 VIVIENDAS</t>
  </si>
  <si>
    <t>REHABILITACIÓN DE CALLE CON PAVIMENTACIÓN, EN ZACATECAS, LOCALIDAD ZACATECAS, ASENTAMIENTO FELIPE ÁNGELES, ZAP 0720, CALLE AMAPOLAS, CON MEZCLA ASFALTICA EN 935.77 M2 PARA BENEFICIO DE 5 VIVIENDAS.</t>
  </si>
  <si>
    <t>REHABILITACIÓN DE CALLE CON PAVIMENTACIÓN, EN ZACATECAS, LOCALIDAD ZACATECAS, ASENTAMIENTO FLORES MAGON, ZAP 0152, CALLE AV. FERROCARRIL, CON MEZCLA ASFALTICA EN 1,253.62 M2 PARA BENEFICIO
DE 6 VIVIENDAS.</t>
  </si>
  <si>
    <t>REHABILITACIÓN DE CALLE CON PAVIMENTACIÓN, EN ZACATECAS, LOCALIDAD ZACATECAS, ASENTAMIENTO FLORES MAGON, ZAP 0152, CALLE 2DA DE INSURGENTES, CON MEZCLA ASFALTICA EN 1,400.49 M2 PARA BENEFICIO DE 4 VIVIENDAS.</t>
  </si>
  <si>
    <t>REHABILITACIÓN DE CALLE CON PAVIMENTACIÓN, EN ZACATECAS, LOCALIDAD ZACATECAS, ASENTAMIENTO BELLAVISTA, ZAP 067A, CALLE BOLAÑOS, CON MEZCLA ASFALTICA EN 2,345.51 M2 PARA BENEFICIO DE 6 VIVIENDAS.</t>
  </si>
  <si>
    <t>REHABILITACIÓN DE CALLE CON PAVIMENTACIÓN,EN ZACATECAS, LOCALIDAD ZACATECAS, ASENTAMIENTO FLORES MAGON, ZAP 0152, CALLE DE LA CRUZ, CON MEZCLA ASFALTICA EN 553.88 M2 PARA BENEFICIO DE 6 VIVIENDAS.</t>
  </si>
  <si>
    <t>REHABILITACIÓN DE CALLE CON PAVIMENTACIÓN, EN ZACATECAS, LOCALIDAD ZACATECAS, ASENTAMIENTO BUENAVISTA, ZAP 0684, CALLE LAURO G. CALOCA, CON MEZCLA ASFALTICA EN 1,691.20 M2 PARA BENEFICIO DE 8 VIVIENDAS.</t>
  </si>
  <si>
    <t>REHABILITACIÓN DE CALLE CON PAVIMENTACIÓN, EN ZACATECAS, LOCALIDAD ZACATECAS, ASENTAMIENTO FLORES MAGON, ZAP 0152, CALLE DEL AHUIZOTE, CON MEZCLA ASFALTICA EN 468.67 M2 PARA BENEFICIO DE 5
VIVIENDAS.</t>
  </si>
  <si>
    <t>REHABILITACIÓN DE CALLE CON PAVIMENTACIÓN, EN ZACATECAS, LOCALIDAD ZACATECAS , ASENTAMIENTO ALMA OBRERA, ZAP 1127, CALLE FIDEL VELÁZQUEZ , CON MEZCLA ASFALTICA EN 2,047.50 M2 PARA BENEFICIO
DE 8 VIVIENDAS.</t>
  </si>
  <si>
    <t>REHABILITACIÓN DE CALLE CON PAVIMENTACIÓN, EN ZACATECAS, LOCALIDAD ZACATECAS, ASENTAMIENTO LAS HACIENDAS, ZAP 067A, CALLE HDA. TAYAHUA, CON MEZCLA ASFALTICA EN 973.47 M2 PARA BENEFICIO DE 5 VIVIENDAS.</t>
  </si>
  <si>
    <t>REHABILITACIÓN DE CALLE CON PAVIMENTACIÓN, EN ZACATECAS, LOCALIDAD ZACATECAS , ASENTAMIENTO CINCO SEÑORES, ZAP 067A, CALLE GRAL. FERNANDO PAMANES, CON MEZCLA ASFALTICA EN 1,474.43 M2  ARA
BENEFICIO DE 14 VIVIENDAS.</t>
  </si>
  <si>
    <t>REHABILITACIÓN DE CALLE CON PAVIMENTACIÓN EN ZACATECAS, LOCALIDAD ZACATECAS ASENTAMIENTO EMILIANO ZAPATA ZAP 1678, CALLE 5 DE MAYO, CON MEZCLA ASFÁLTICA EN 843.41 M2 PARA BENEFICIO DE 3 VIVIENDAS.</t>
  </si>
  <si>
    <t>REHABILITACIÓN DE CALLE CON PAVIMENTACIÓN EN ZACATECAS, LOCALIDAD ZACATECAS ASENTAMIENTO ESTRELLA DE ORO ZAP 1038, CALLE CENTRAL, CON MEZCLA ASFÁLTICA EN 807.36 M2 PARA BENEFICIO DE 5 VIVIENDAS.</t>
  </si>
  <si>
    <t>REHABILITACIÓN DE CALLE CON PAVIMENTACIÓN EN ZACATECAS, LOCALIDAD ZACATECAS ASENTAMIENTO EMILIANO ZAPATA ZAP 1678, CALLE EMILIANO ZAPATA, CON MEZCLA ASFÁLTICA EN 956.05 M2 PARA BENEFICIO DE 13 VIVIENDAS.</t>
  </si>
  <si>
    <t>REHABILITACIÓN DE CALLE CON PAVIMENTACIÓN EN ZACATECAS, LOCALIDAD ZACATECAS ASENTAMIENTO FLORES MAGON, ZAP 0152 CALLE RUBEN DARÍO, CON MEZCLA ASFÁLTICA EN 1,437.79 M2 PARA BENEFICIO DE 6 VIVIENDAS.</t>
  </si>
  <si>
    <t>REHABILITACIÓN DE CALLE CON PAVIMENTACIÓN EN ZACATECAS, LOCALIDAD ZACATECAS ASENTAMIENTO J.G. ORTEGA, ZAP 0400 CALLE TENOCHTITLÁN, CON MEZCLA ASFÁLTICA EN 991.65 M2 PARA BENEFICIO DE 5 VIVIENDAS.</t>
  </si>
  <si>
    <t>REHABILITACIÓN DE CALLE CON PAVIMENTACIÓN DE MEZCLA ASFÁLTICA, EN ZACATECAS, LOCALIDAD ZACATECAS, ASENTAMIENTO VARIOS, EN 11 ZAP, EN 17 CALLES, PARA BENEFICIO DE LA POBLACIÓN.</t>
  </si>
  <si>
    <t>REHABILITACIÓN DE CALLE CON PAVIMENTACIÓN DE MEZCLA ASFÁLTICA, EN ZACATECAS, LOCALIDAD ZACATECAS. ASENTAMIENTO EL ORITO, ZAP 1150, EN CALLE VILLA HERMOSA, PARA BENEFICIO DE LA POBLACIÓN.</t>
  </si>
  <si>
    <t xml:space="preserve">  REHABILITACIÓN DE CALLE CON PAVIMENTACIÓN, DE MEZCLA ASFÁLTICA, EN ZACATECAS, LOCALIDAD ZACATECAS, ASENTAMIENTO VILLAS DEL PADRE, ZAP 1729, EN CALLE MISIONEROS, PARA BENEFICIO DE LA POBLACIÓN.</t>
  </si>
  <si>
    <t>REHABILITACIÓN DE CALLES CON PAVIMENTACIÓN DE MEZCLA ASFÁLTICA, EN ZACATECAS, LOCALIDAD ZACATECAS, ASENTAMIENTO BUENAVISTA Y FLORES MAGÓN, ZAP 0152 Y 0684, EN 7 CALLES, PARA BENEFICIO DE LA POBLACIÓN.</t>
  </si>
  <si>
    <t>REHABILITACIÓN DE CALLE CON PAVIMENTACIÓN DE MEZCLA ASFÁLTICA, EN ZACATECAS, LOCALIDAD ZACATECAS, ASENTAMIENTO VARIOS, EN 3 ZAP, EN  3 CALLES, PARA BENEFICIO DE LA POBLACIÓN.</t>
  </si>
  <si>
    <t>REHABILITACIÓN DE CALLE CON PAVIMENTACIÓN DE MEZCLA ASFÁLTICA, EN ZACATECAS, LOCALIDAD ZACATECAS, ASENTAMIENTO TOMA DE ZACATECAS, ZAP 0896 Y 0909, EN  CALLES BRIGADA MADERO, EJERCITO CONSTITUCIONAL, PARA BENEFICIO DE LA POBLACIÓN.</t>
  </si>
  <si>
    <t>REHABILITACIÓN DE CALLES CON PAVIMENTACIÓN DE MEZCLA ASFÁLTICA, EN ZACATECAS, LOCALIDAD ZACATECAS, ASENTAMIENTO TRES CRUCES, EN ZAP 0364, CALLE ALFAREROS Y HOJALATEROS, PARA BENEFICIO DE LA POBLACIÓN.</t>
  </si>
  <si>
    <t>REHABILITACIÓN DE CALLE CON PAVIMENTACIÓN DE MEZCLA ASFÁLTICA, EN ZACATECAS, LOCALIDAD LA PIMIENTA, CALLE DEL PROGRESO, PARA BENEFICIO DE LA POBLACIÓN.</t>
  </si>
  <si>
    <t>REHABILITACIÓN DE CALLE CON PAVIMENTACIÓN EN ZACATECAS, LOCALIDAD ZACATECAS ASENTAMIENTO TOMA DE ZACATECAS ZAP 0909, CALLE BRIGADA MADERO, CON MEZCLA ASFÁLTICA EN 2027.85 M2 PARA BENEFICIO DE 5 VIVIENDAS.</t>
  </si>
  <si>
    <t>REHABILITACIÓN DE CALLE CON PAVIMENTACIÓN EN ZACATECAS, LOCALIDAD ZACATECAS ASENTAMIENTO TOMA DE ZACATECAS ZAP 0896, CALLE EJERCITO CONSTITUCIONAL,  CON MEZCLA ASFÁLTICA EN 2,384.95 M2 PARA BENEFICIO DE 7 VIVIENDAS.</t>
  </si>
  <si>
    <t>REHABILITACIÓN DE CALLE CON PAVIMENTACIÓN EN ZACATECAS, LOCALIDAD ZACATECAS ASENTAMIENTO JARDINES DEL SOL ZAP 0792, CALLE GLADIOLAS,  CON MEZCLA ASFÁLTICA EN 1,217.31 M2 PARA BENEFICIO DE 13 VIVIENDAS.</t>
  </si>
  <si>
    <t>REHABILITACIÓN DE CALLE CON PAVIMENTACIÓN EN ZACATECAS, LOCALIDAD ZACATECAS ASENTAMIENTO HUERTA VIEJA, ZAP 0788 CALLE PARRA,  CON MEZCLA ASFÁLTICA EN 1590.54 M2 PARA BENEFICIO DE 6 VIVIENDAS.</t>
  </si>
  <si>
    <t>REHABILITACIÓN DE CALLE CON PAVIMENTACIÓN, EN ZACATECAS, LOCALIDAD ZACATECAS, ASENTAMIENTO TRES CRUCES, ZAP 0364, CALLE CALLE HOJALATEROS, CON MEZCLA ASFALTICA EN 4,966.00 M2 PARA BENEFICIO DE 10 VIVIENDAS.</t>
  </si>
  <si>
    <t>REHABILITACIÓN DE CALLE CON PAVIMENTACIÓN, EN ZACATECAS, LOCALIDAD ZACATECAS , ASENTAMIENTO C.N.O.P., ZAP 067A, CALLE CERRO HORNITOS, CON MEZCLA ASFALTICA EN 1,219.00 M2 PARA BENEFICIO DE 5 VIVIENDAS.</t>
  </si>
  <si>
    <t>REHABILITACIÓN DE CALLE CON PAVIMENTACIÓN, EN ZACATECAS, LOCALIDAD ZACATECAS, ASENTAMIENTO BENITO JUÁREZ, ZAP 0650, CALLE JUAN ÁLVAREZ, CON MEZCLA ASFALTICA EN 2,259.00 M2 PARA BENEFICIO DE 14 VIVIENDAS.</t>
  </si>
  <si>
    <t>REHABILITACIÓN DE CALLE CON PAVIMENTACIÓN, EN ZACATECAS, LOCALIDAD ZACATECAS, ASENTAMIENTO CTM, ZAP 0415, CALLE CARLOS HINOJOSA PETIT, CON MEZCLA ASFALTICA EN 3,248.83 M2 PARA BENEFICIO DE 4 VIVIENDAS</t>
  </si>
  <si>
    <t>CONSTRUCCIÓN DE CALLE CON PAVIMENTACIÓN DE MEZCLA ASFÁLTICA, EN ZACATECAS, LOCALIDAD ZACATECAS, ASENTAMIENTO CARLOS HINOJOSA PETIT, ZAP 1771, CALLE VÍCTOR ROSALES, PARA BENEFICIO DE LA POBLACIÓN.</t>
  </si>
  <si>
    <t>REHABILITACIÓN DE CALLE CON PAVIMENTACIÓN DE MEZCLA ASFALTICA, EN ZACATECAS, LOCALIDAD ZACATECAS, ASENTAMIENTO CARLOS HINOJOSA PETIT ZAP 1771, CALLE VÍCTOR ROSALES, OARA BENEFICIO DE LA POBLACIÓN</t>
  </si>
  <si>
    <r>
      <t xml:space="preserve">EMULSION CATIONICA DE ROMPIMIENTO LENTO,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</si>
  <si>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t>Costo con Número</t>
  </si>
  <si>
    <t>Costo con letra</t>
  </si>
  <si>
    <t>LICITACIÓN No:</t>
  </si>
  <si>
    <t>EA-932063953-SOP050-2023</t>
  </si>
  <si>
    <t>SUBTOTAL</t>
  </si>
  <si>
    <t>(IMPORTE TOTAL CON LETRA)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</si>
  <si>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</si>
  <si>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</si>
  <si>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RESUMEN DEL LISTADO DE ADQUISICIÓN DE INSUMOS</t>
  </si>
  <si>
    <t>1</t>
  </si>
  <si>
    <t>LOTE</t>
  </si>
  <si>
    <t>2</t>
  </si>
  <si>
    <t>5</t>
  </si>
  <si>
    <t>9</t>
  </si>
  <si>
    <t>ADQUISICION DE INSUMOS PARA LA CONSTRUCCIÓN Y REHABILITACIÓN CON PAVIMENTACIÓN DE MEZCLA ASFÁLTICA EN ZACATECAS, LOCALIDADES VARIAS, EN CALLES VARIAS INCLUYE: 3,477.99 M3 DE MEZCLA ASFÁLTICA, 57,968.22 LTS DE EMULSIÓN DE ROMPIMIENTO RÁPIDO, 2,254.56 LTS DE EMULSIÓN ROMPIMIENTO LENTO Y 1,401 LTS DE PINTURA DE TRÁFICO.</t>
  </si>
  <si>
    <t>3.1</t>
  </si>
  <si>
    <t>3.2</t>
  </si>
  <si>
    <t>4.1</t>
  </si>
  <si>
    <t>4.2</t>
  </si>
  <si>
    <t>6.2</t>
  </si>
  <si>
    <t>6.1</t>
  </si>
  <si>
    <t>6.3</t>
  </si>
  <si>
    <t>7.1</t>
  </si>
  <si>
    <t>7.2</t>
  </si>
  <si>
    <t>7.3</t>
  </si>
  <si>
    <t>7.4</t>
  </si>
  <si>
    <t>7.5</t>
  </si>
  <si>
    <t>7.6</t>
  </si>
  <si>
    <t>7.7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</si>
  <si>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</si>
  <si>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</si>
  <si>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</si>
  <si>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</si>
  <si>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</si>
  <si>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</si>
  <si>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</si>
  <si>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</si>
  <si>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</si>
  <si>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</si>
  <si>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</si>
  <si>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</si>
  <si>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</si>
  <si>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</si>
  <si>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</si>
  <si>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</si>
  <si>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</si>
  <si>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REHABILITACIÓN DE CALLE CON PAVIMENTACIÓN, EN ZACATECAS, LOCALIDAD ZACATECAS , ASENTAMIENTO ALMA OBRERA, ZAP 1127, CALLE FIDEL VELÁZQUEZ , CON MEZCLA ASFALTICA EN 2,047.50 M2 PARA BENEFICIO DE 8 VIVIENDAS</t>
  </si>
  <si>
    <t>REHABILITACIÓN DE CALLE CON PAVIMENTACIÓN, EN ZACATECAS, LOCALIDAD ZACATECAS, ASENTAMIENTO FLORES MAGON, ZAP 0152, CALLE AV. FERROCARRIL, CON MEZCLA ASFALTICA EN 1,253.62 M2 PARA BENEFICIO DE 6 VIVIENDAS</t>
  </si>
  <si>
    <t>REHABILITACIÓN DE CALLE CON PAVIMENTACIÓN, EN ZACATECAS, LOCALIDAD ZACATECAS, ASENTAMIENTO FLORES MAGON, ZAP 0152, CALLE DEL AHUIZOTE, CON MEZCLA ASFALTICA EN 468.67 M2 PARA BENEFICIO DE 5 VIVIENDAS</t>
  </si>
  <si>
    <t>REHABILITACIÓN DE CALLE CON PAVIMENTACIÓN, EN ZACATECAS, LOCALIDAD ZACATECAS, ASENTAMIENTO CINCO SEÑORES, ZAP 067A, CALLE PEÑOLES, CON MEZCLA ASFALTICA EN 2,155.90 M2 PARA BENEFICIO DE 15 VIVIENDAS</t>
  </si>
  <si>
    <t>REHABILITACIÓN DE CALLE CON PAVIMENTACIÓN, EN ZACATECAS, LOCALIDAD ZACATECAS, ASENTAMIENTO BENITO JUÁREZ, ZAP 0769, CALLE FRANCISCO ZARCO, CON MEZCLA ASFALTICA EN 972.58 M2 PARA BENEFICIO DE 5 VIVIENDAS</t>
  </si>
  <si>
    <t>REHABILITACIÓN DE CALLE CON PAVIMENTACIÓN, EN ZACATECAS, LOCALIDAD ZACATECAS , ASENTAMIENTO CINCO SEÑORES, ZAP 067A, CALLE GRAL. FERNANDO PAMANES, CON MEZCLA ASFALTICA EN 1,474.43 M2  PARA BENEFICIO DE 19 VIVIENDAS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</si>
</sst>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 ;[Red]\-#,##0.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9"/>
      <color theme="0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 wrapText="1"/>
    </xf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/>
    </xf>
    <xf numFmtId="4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/>
    </xf>
    <xf numFmtId="8" fontId="10" fillId="0" borderId="0" xfId="0" applyNumberFormat="1" applyFont="1" applyAlignment="1">
      <alignment horizontal="center" vertical="top"/>
    </xf>
    <xf numFmtId="165" fontId="10" fillId="0" borderId="0" xfId="0" applyNumberFormat="1" applyFont="1" applyAlignment="1">
      <alignment horizontal="right" vertical="top"/>
    </xf>
    <xf numFmtId="44" fontId="10" fillId="0" borderId="0" xfId="1" applyFont="1" applyAlignment="1">
      <alignment horizontal="center" vertical="top"/>
    </xf>
    <xf numFmtId="44" fontId="11" fillId="0" borderId="6" xfId="1" applyFont="1" applyBorder="1" applyAlignment="1">
      <alignment horizontal="center" vertical="top"/>
    </xf>
    <xf numFmtId="44" fontId="11" fillId="0" borderId="0" xfId="1" applyFont="1" applyAlignment="1">
      <alignment horizontal="center" vertical="top"/>
    </xf>
    <xf numFmtId="0" fontId="0" fillId="0" borderId="0" xfId="0" applyAlignment="1">
      <alignment vertical="top"/>
    </xf>
    <xf numFmtId="0" fontId="12" fillId="0" borderId="0" xfId="0" applyFont="1" applyAlignment="1">
      <alignment vertical="top"/>
    </xf>
    <xf numFmtId="44" fontId="13" fillId="0" borderId="0" xfId="1" applyFont="1" applyAlignment="1">
      <alignment vertical="top"/>
    </xf>
    <xf numFmtId="0" fontId="11" fillId="0" borderId="0" xfId="0" applyFont="1" applyAlignment="1">
      <alignment vertical="top"/>
    </xf>
    <xf numFmtId="44" fontId="0" fillId="0" borderId="0" xfId="0" applyNumberFormat="1" applyAlignment="1">
      <alignment vertical="top"/>
    </xf>
    <xf numFmtId="0" fontId="8" fillId="0" borderId="0" xfId="0" applyFont="1"/>
    <xf numFmtId="4" fontId="3" fillId="0" borderId="0" xfId="0" applyNumberFormat="1" applyFont="1" applyAlignment="1">
      <alignment vertical="top"/>
    </xf>
    <xf numFmtId="0" fontId="14" fillId="0" borderId="0" xfId="0" applyFont="1" applyAlignment="1">
      <alignment horizontal="center" vertical="top"/>
    </xf>
    <xf numFmtId="164" fontId="16" fillId="0" borderId="6" xfId="0" applyNumberFormat="1" applyFont="1" applyBorder="1" applyAlignment="1">
      <alignment vertical="top"/>
    </xf>
    <xf numFmtId="4" fontId="16" fillId="0" borderId="6" xfId="0" applyNumberFormat="1" applyFont="1" applyBorder="1" applyAlignment="1">
      <alignment vertical="top"/>
    </xf>
    <xf numFmtId="44" fontId="11" fillId="0" borderId="0" xfId="1" applyFont="1" applyBorder="1" applyAlignment="1">
      <alignment horizontal="center" vertical="top"/>
    </xf>
    <xf numFmtId="164" fontId="3" fillId="0" borderId="10" xfId="0" applyNumberFormat="1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164" fontId="3" fillId="0" borderId="13" xfId="0" applyNumberFormat="1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0" fontId="17" fillId="0" borderId="0" xfId="0" applyFont="1" applyAlignment="1">
      <alignment vertical="top"/>
    </xf>
    <xf numFmtId="0" fontId="18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right" vertical="top" wrapText="1"/>
    </xf>
    <xf numFmtId="44" fontId="12" fillId="0" borderId="6" xfId="1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165" fontId="13" fillId="0" borderId="0" xfId="0" applyNumberFormat="1" applyFont="1" applyAlignment="1">
      <alignment horizontal="right" vertical="top"/>
    </xf>
    <xf numFmtId="44" fontId="13" fillId="0" borderId="0" xfId="1" applyFont="1" applyAlignment="1">
      <alignment horizontal="center" vertical="top"/>
    </xf>
    <xf numFmtId="44" fontId="12" fillId="0" borderId="0" xfId="1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8" fontId="13" fillId="0" borderId="0" xfId="0" applyNumberFormat="1" applyFont="1" applyAlignment="1">
      <alignment horizontal="center" vertical="top"/>
    </xf>
    <xf numFmtId="44" fontId="12" fillId="0" borderId="0" xfId="1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8" fillId="0" borderId="0" xfId="2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 wrapText="1"/>
    </xf>
    <xf numFmtId="0" fontId="16" fillId="0" borderId="16" xfId="0" applyFont="1" applyBorder="1" applyAlignment="1">
      <alignment vertical="top"/>
    </xf>
    <xf numFmtId="0" fontId="16" fillId="0" borderId="10" xfId="0" applyFont="1" applyBorder="1" applyAlignment="1">
      <alignment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 wrapText="1"/>
    </xf>
    <xf numFmtId="44" fontId="13" fillId="0" borderId="15" xfId="1" applyFont="1" applyBorder="1" applyAlignment="1">
      <alignment horizontal="center" vertical="top"/>
    </xf>
    <xf numFmtId="44" fontId="2" fillId="0" borderId="0" xfId="1" applyFont="1" applyAlignment="1">
      <alignment horizontal="center" vertical="top"/>
    </xf>
    <xf numFmtId="44" fontId="2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 wrapText="1"/>
    </xf>
    <xf numFmtId="0" fontId="20" fillId="2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0" fontId="20" fillId="2" borderId="5" xfId="0" applyFont="1" applyFill="1" applyBorder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21" fillId="0" borderId="0" xfId="0" applyFont="1"/>
    <xf numFmtId="49" fontId="7" fillId="0" borderId="0" xfId="0" applyNumberFormat="1" applyFont="1" applyAlignment="1">
      <alignment horizontal="center" vertical="top"/>
    </xf>
    <xf numFmtId="8" fontId="12" fillId="0" borderId="0" xfId="0" applyNumberFormat="1" applyFont="1" applyAlignment="1">
      <alignment horizontal="center" vertical="top"/>
    </xf>
    <xf numFmtId="165" fontId="12" fillId="0" borderId="0" xfId="0" applyNumberFormat="1" applyFont="1" applyAlignment="1">
      <alignment horizontal="center" vertical="top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justify" vertical="top" wrapText="1"/>
    </xf>
    <xf numFmtId="0" fontId="8" fillId="0" borderId="0" xfId="2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Fill="1" applyAlignment="1">
      <alignment horizontal="justify" vertical="top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justify" vertical="top" wrapText="1"/>
    </xf>
    <xf numFmtId="0" fontId="15" fillId="0" borderId="0" xfId="0" applyFont="1" applyAlignment="1">
      <alignment horizontal="center"/>
    </xf>
  </cellXfs>
  <cellStyles count="3">
    <cellStyle name="Moneda" xfId="1" builtinId="4"/>
    <cellStyle name="Normal" xfId="0" builtinId="0"/>
    <cellStyle name="Normal 3" xfId="2"/>
  </cellStyles>
  <dxfs count="10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F00FF"/>
      <color rgb="FF00FF00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</xdr:row>
      <xdr:rowOff>133350</xdr:rowOff>
    </xdr:from>
    <xdr:to>
      <xdr:col>2</xdr:col>
      <xdr:colOff>514350</xdr:colOff>
      <xdr:row>8</xdr:row>
      <xdr:rowOff>16906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133350"/>
          <a:ext cx="2619375" cy="1017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4D45DBC9-C126-4344-833A-28E34DCAF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4AECE7CB-80A8-4D45-BC5F-9612F88ED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D25EF4E8-4169-4CB2-9492-8B02A3A57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46F65E3B-45FD-491D-86CB-2A0164E46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90E57326-649E-4611-BA32-0E5D75E52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1271588</xdr:colOff>
      <xdr:row>3</xdr:row>
      <xdr:rowOff>107590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1663" cy="72671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111D8803-BBBF-4FDB-A8D0-67158D8C2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6A32F75F-81A0-44FE-9C68-7FDDA1FA4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3" name="7 Imagen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0B7D2DBD-7A75-45BE-87B1-6C57A685C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91F5AB70-B23C-4271-8E7A-998A1E9F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295A007D-5D62-4396-94A3-C1BE6268F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3AF58FCB-6BAF-41C3-96BF-CF1535EBA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1971674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EC371D05-C412-430F-A53F-87DC090C1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51A68401-DCAD-4AF8-91E4-82CA19FD5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4DD2AA4C-D0DB-4249-9A9E-ACFB25C6D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559722F1-4355-40AA-8601-202909D95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78A2CE4F-9092-4874-9B93-B08F57824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133349</xdr:colOff>
      <xdr:row>1</xdr:row>
      <xdr:rowOff>28574</xdr:rowOff>
    </xdr:from>
    <xdr:ext cx="2619375" cy="1017031"/>
    <xdr:pic>
      <xdr:nvPicPr>
        <xdr:cNvPr id="2" name="7 Imagen">
          <a:extLst>
            <a:ext uri="{FF2B5EF4-FFF2-40B4-BE49-F238E27FC236}">
              <a16:creationId xmlns:a16="http://schemas.microsoft.com/office/drawing/2014/main" id="{D53408BD-3E2F-4047-B8C3-BFE5B9390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19074"/>
          <a:ext cx="2619375" cy="1017031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F03F29E5-AD31-446C-9598-DFF78C5B4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3" name="7 Imagen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1924049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PRESUP.%20CALLES%20ZACATECAS%20RVE%207%20nov.%202023%202da%20par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 ZAC"/>
      <sheetName val="REHABILITACION"/>
      <sheetName val="CONSTRUCCIÓN"/>
      <sheetName val="EST. MCDO"/>
      <sheetName val="EST.MCDO.PIN."/>
      <sheetName val="13. MELITON O"/>
      <sheetName val="14. PEÑOLES"/>
      <sheetName val="15. HOJALATEROS"/>
      <sheetName val="16. C. HORNITOS"/>
      <sheetName val="17. N. HEROES"/>
      <sheetName val="18. V. ROSALES"/>
      <sheetName val="19. J. ALVAREZ"/>
      <sheetName val="20. MARTE"/>
      <sheetName val="21.GRAL.FCO. M"/>
      <sheetName val="22. BASILIO P"/>
      <sheetName val="23. FCO. ZARCO"/>
      <sheetName val="24. ALFAREROS"/>
      <sheetName val="25. AMAPOLAS"/>
      <sheetName val="26. AV. FERROC."/>
      <sheetName val="27. AV. CARLOS H"/>
      <sheetName val="28. 2DA. INSURGENTES"/>
      <sheetName val="29. BOLAÑOS"/>
      <sheetName val="30. DE LA CRUZ"/>
      <sheetName val="31. LAURO G."/>
      <sheetName val="32. AHUIZOTE"/>
      <sheetName val="33. FIDEL VQZ"/>
      <sheetName val="34. HDA. TAYAHUA"/>
      <sheetName val="35. PAMANES E"/>
    </sheetNames>
    <sheetDataSet>
      <sheetData sheetId="0" refreshError="1"/>
      <sheetData sheetId="1" refreshError="1"/>
      <sheetData sheetId="2" refreshError="1"/>
      <sheetData sheetId="3">
        <row r="22">
          <cell r="G22">
            <v>13.67</v>
          </cell>
        </row>
        <row r="23">
          <cell r="G23">
            <v>14.2</v>
          </cell>
        </row>
        <row r="24">
          <cell r="G24">
            <v>2644.13</v>
          </cell>
        </row>
      </sheetData>
      <sheetData sheetId="4">
        <row r="23">
          <cell r="G23">
            <v>116.69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G57"/>
  <sheetViews>
    <sheetView topLeftCell="A13" workbookViewId="0">
      <selection activeCell="D24" sqref="D24"/>
    </sheetView>
  </sheetViews>
  <sheetFormatPr baseColWidth="10" defaultRowHeight="12.75" x14ac:dyDescent="0.25"/>
  <cols>
    <col min="1" max="1" width="11.42578125" style="2"/>
    <col min="2" max="2" width="28.28515625" style="1" customWidth="1"/>
    <col min="3" max="3" width="13.42578125" style="3" bestFit="1" customWidth="1"/>
    <col min="4" max="5" width="11.42578125" style="1"/>
    <col min="6" max="6" width="13" style="1" customWidth="1"/>
    <col min="7" max="16384" width="11.42578125" style="1"/>
  </cols>
  <sheetData>
    <row r="11" spans="1:7" ht="33.75" customHeight="1" x14ac:dyDescent="0.25">
      <c r="A11" s="2" t="s">
        <v>1</v>
      </c>
      <c r="B11" s="88" t="s">
        <v>52</v>
      </c>
      <c r="C11" s="88"/>
      <c r="D11" s="88"/>
      <c r="E11" s="88"/>
      <c r="F11" s="88"/>
    </row>
    <row r="12" spans="1:7" x14ac:dyDescent="0.25">
      <c r="A12" s="2" t="s">
        <v>41</v>
      </c>
      <c r="B12" s="1" t="s">
        <v>51</v>
      </c>
    </row>
    <row r="14" spans="1:7" ht="13.5" thickBot="1" x14ac:dyDescent="0.3"/>
    <row r="15" spans="1:7" ht="15.75" customHeight="1" thickTop="1" x14ac:dyDescent="0.25">
      <c r="B15" s="86" t="s">
        <v>25</v>
      </c>
      <c r="C15" s="36" t="s">
        <v>26</v>
      </c>
      <c r="D15" s="64" t="s">
        <v>31</v>
      </c>
      <c r="E15" s="63" t="s">
        <v>32</v>
      </c>
      <c r="F15" s="37" t="s">
        <v>33</v>
      </c>
      <c r="G15" s="84" t="s">
        <v>50</v>
      </c>
    </row>
    <row r="16" spans="1:7" ht="15.75" customHeight="1" thickBot="1" x14ac:dyDescent="0.3">
      <c r="B16" s="87"/>
      <c r="C16" s="38" t="s">
        <v>24</v>
      </c>
      <c r="D16" s="39" t="s">
        <v>27</v>
      </c>
      <c r="E16" s="39" t="s">
        <v>27</v>
      </c>
      <c r="F16" s="40" t="s">
        <v>27</v>
      </c>
      <c r="G16" s="85"/>
    </row>
    <row r="17" spans="1:7" ht="15.75" customHeight="1" thickTop="1" x14ac:dyDescent="0.25">
      <c r="B17" s="58"/>
      <c r="C17" s="59"/>
      <c r="D17" s="32"/>
      <c r="E17" s="32"/>
      <c r="F17" s="32"/>
    </row>
    <row r="18" spans="1:7" x14ac:dyDescent="0.25">
      <c r="A18" s="2">
        <v>13</v>
      </c>
      <c r="B18" s="1" t="s">
        <v>53</v>
      </c>
      <c r="C18" s="3">
        <f>+'7.3 M'!G26</f>
        <v>0</v>
      </c>
      <c r="D18" s="1">
        <f>+'7.3 M'!D18</f>
        <v>89.53</v>
      </c>
      <c r="E18" s="31">
        <f>+'7.3 M'!D17</f>
        <v>1492.33</v>
      </c>
      <c r="F18" s="31">
        <f>+'7.3 M'!D21</f>
        <v>41</v>
      </c>
      <c r="G18" s="2">
        <v>1</v>
      </c>
    </row>
    <row r="19" spans="1:7" x14ac:dyDescent="0.25">
      <c r="A19" s="2">
        <v>14</v>
      </c>
      <c r="B19" s="1" t="s">
        <v>54</v>
      </c>
      <c r="C19" s="3">
        <f>+'8.7 P'!G26</f>
        <v>0</v>
      </c>
      <c r="D19" s="31">
        <f>+'8.7 P'!D18</f>
        <v>129.35</v>
      </c>
      <c r="E19" s="31">
        <f>+'8.7 P'!D17</f>
        <v>2155.9</v>
      </c>
      <c r="F19" s="31">
        <f>+'8.7 P'!D21</f>
        <v>43</v>
      </c>
      <c r="G19" s="2">
        <v>1</v>
      </c>
    </row>
    <row r="20" spans="1:7" x14ac:dyDescent="0.25">
      <c r="A20" s="2">
        <v>15</v>
      </c>
      <c r="B20" s="1" t="s">
        <v>55</v>
      </c>
      <c r="C20" s="3">
        <f>+'3 H'!G25</f>
        <v>0</v>
      </c>
      <c r="D20" s="31">
        <f>+'3 H'!D17</f>
        <v>297.95</v>
      </c>
      <c r="E20" s="31">
        <f>+'3 H'!D16</f>
        <v>4966.0011000000004</v>
      </c>
      <c r="F20" s="31">
        <f>+'3 H'!D20</f>
        <v>101</v>
      </c>
      <c r="G20" s="2">
        <v>1</v>
      </c>
    </row>
    <row r="21" spans="1:7" x14ac:dyDescent="0.25">
      <c r="A21" s="2">
        <v>16</v>
      </c>
      <c r="B21" s="1" t="s">
        <v>56</v>
      </c>
      <c r="C21" s="3">
        <f>+'8.8. H'!G26</f>
        <v>0</v>
      </c>
      <c r="D21" s="31">
        <f>+'8.8. H'!D17</f>
        <v>73.099999999999994</v>
      </c>
      <c r="E21" s="31">
        <f>+'8.8. H'!D16</f>
        <v>1219</v>
      </c>
      <c r="F21" s="31">
        <f>+'8.8. H'!D20</f>
        <v>35</v>
      </c>
      <c r="G21" s="2">
        <v>1</v>
      </c>
    </row>
    <row r="22" spans="1:7" x14ac:dyDescent="0.25">
      <c r="A22" s="2">
        <v>17</v>
      </c>
      <c r="B22" s="1" t="s">
        <v>57</v>
      </c>
      <c r="C22" s="3">
        <f>+'6 NH'!G25</f>
        <v>0</v>
      </c>
      <c r="D22" s="31">
        <f>+'6 NH'!D17</f>
        <v>85.19</v>
      </c>
      <c r="E22" s="31">
        <f>+'6 NH'!D16</f>
        <v>1419.81</v>
      </c>
      <c r="F22" s="31">
        <f>+'6 NH'!D20</f>
        <v>49</v>
      </c>
      <c r="G22" s="2">
        <v>1</v>
      </c>
    </row>
    <row r="23" spans="1:7" x14ac:dyDescent="0.25">
      <c r="A23" s="2">
        <v>18</v>
      </c>
      <c r="B23" s="45" t="s">
        <v>58</v>
      </c>
      <c r="C23" s="3" t="e">
        <f>+#REF!</f>
        <v>#REF!</v>
      </c>
      <c r="D23" s="31" t="e">
        <f>+#REF!</f>
        <v>#REF!</v>
      </c>
      <c r="E23" s="31" t="e">
        <f>+#REF!</f>
        <v>#REF!</v>
      </c>
      <c r="F23" s="31" t="e">
        <f>+#REF!</f>
        <v>#REF!</v>
      </c>
      <c r="G23" s="2">
        <v>1</v>
      </c>
    </row>
    <row r="24" spans="1:7" x14ac:dyDescent="0.25">
      <c r="A24" s="2">
        <v>19</v>
      </c>
      <c r="B24" s="1" t="s">
        <v>59</v>
      </c>
      <c r="C24" s="3">
        <f>+'8.9.A'!G26</f>
        <v>0</v>
      </c>
      <c r="D24" s="31">
        <f>+'8.9.A'!D17</f>
        <v>135.52000000000001</v>
      </c>
      <c r="E24" s="31">
        <f>+'8.9.A'!D16</f>
        <v>2259</v>
      </c>
      <c r="F24" s="31">
        <f>+'8.9.A'!D20</f>
        <v>45</v>
      </c>
      <c r="G24" s="2">
        <v>1</v>
      </c>
    </row>
    <row r="25" spans="1:7" x14ac:dyDescent="0.25">
      <c r="A25" s="2">
        <v>20</v>
      </c>
      <c r="B25" s="1" t="s">
        <v>60</v>
      </c>
      <c r="C25" s="3">
        <f>+'8.10 M'!G26</f>
        <v>0</v>
      </c>
      <c r="D25" s="31">
        <f>+'8.10 M'!D17</f>
        <v>43.51</v>
      </c>
      <c r="E25" s="31">
        <f>+'8.10 M'!D16</f>
        <v>725.1</v>
      </c>
      <c r="F25" s="31">
        <f>+'8.10 M'!D20</f>
        <v>24</v>
      </c>
      <c r="G25" s="2">
        <v>1</v>
      </c>
    </row>
    <row r="26" spans="1:7" x14ac:dyDescent="0.25">
      <c r="A26" s="2">
        <v>21</v>
      </c>
      <c r="B26" s="1" t="s">
        <v>61</v>
      </c>
      <c r="C26" s="3">
        <f>+'8.11.F'!G26</f>
        <v>0</v>
      </c>
      <c r="D26" s="31">
        <f>+'8.11.F'!D17</f>
        <v>105.5</v>
      </c>
      <c r="E26" s="31">
        <f>+'8.11.F'!D16</f>
        <v>1758.32</v>
      </c>
      <c r="F26" s="31">
        <f>+'8.11.F'!D20</f>
        <v>65</v>
      </c>
      <c r="G26" s="2">
        <v>1</v>
      </c>
    </row>
    <row r="27" spans="1:7" x14ac:dyDescent="0.25">
      <c r="A27" s="2">
        <v>22</v>
      </c>
      <c r="B27" s="1" t="s">
        <v>62</v>
      </c>
      <c r="C27" s="3">
        <f>+'8.12 B'!G25</f>
        <v>0</v>
      </c>
      <c r="D27" s="31">
        <f>+'8.12 B'!D17</f>
        <v>120</v>
      </c>
      <c r="E27" s="31">
        <f>+'8.12 B'!D16</f>
        <v>1999.95</v>
      </c>
      <c r="F27" s="31">
        <f>+'8.12 B'!D20</f>
        <v>35</v>
      </c>
      <c r="G27" s="2">
        <v>1</v>
      </c>
    </row>
    <row r="28" spans="1:7" x14ac:dyDescent="0.25">
      <c r="A28" s="2">
        <v>23</v>
      </c>
      <c r="B28" s="1" t="s">
        <v>63</v>
      </c>
      <c r="C28" s="3">
        <f>+'8.13 Z'!G25</f>
        <v>0</v>
      </c>
      <c r="D28" s="31">
        <f>+'8.13 Z'!D17</f>
        <v>58.35</v>
      </c>
      <c r="E28" s="31">
        <f>+'8.13 Z'!D16</f>
        <v>972.58</v>
      </c>
      <c r="F28" s="31">
        <f>+'8.13 Z'!D20</f>
        <v>27</v>
      </c>
      <c r="G28" s="2">
        <v>1</v>
      </c>
    </row>
    <row r="29" spans="1:7" x14ac:dyDescent="0.25">
      <c r="A29" s="2">
        <v>24</v>
      </c>
      <c r="B29" s="1" t="s">
        <v>64</v>
      </c>
      <c r="C29" s="3">
        <f>+'3.2 A'!G25</f>
        <v>0</v>
      </c>
      <c r="D29" s="31">
        <f>+'3.2 A'!D17</f>
        <v>38.729999999999997</v>
      </c>
      <c r="E29" s="31">
        <f>+'3.2 A'!D16</f>
        <v>645.46900000000005</v>
      </c>
      <c r="F29" s="31">
        <f>+'3.2 A'!D20</f>
        <v>7</v>
      </c>
      <c r="G29" s="2">
        <v>1</v>
      </c>
    </row>
    <row r="30" spans="1:7" x14ac:dyDescent="0.25">
      <c r="A30" s="2">
        <v>25</v>
      </c>
      <c r="B30" s="1" t="s">
        <v>65</v>
      </c>
      <c r="C30" s="3">
        <f>+'8.14 A'!G25</f>
        <v>0</v>
      </c>
      <c r="D30" s="31">
        <f>+'8.14 A'!D17</f>
        <v>56.15</v>
      </c>
      <c r="E30" s="31">
        <f>+'8.14 A'!D16</f>
        <v>935.77</v>
      </c>
      <c r="F30" s="31">
        <f>+'8.14 A'!D20</f>
        <v>25</v>
      </c>
      <c r="G30" s="2">
        <v>1</v>
      </c>
    </row>
    <row r="31" spans="1:7" x14ac:dyDescent="0.25">
      <c r="A31" s="2">
        <v>26</v>
      </c>
      <c r="B31" s="1" t="s">
        <v>66</v>
      </c>
      <c r="C31" s="3">
        <f>+'7.2.AF'!G25</f>
        <v>0</v>
      </c>
      <c r="D31" s="31">
        <f>+'7.2.AF'!D17</f>
        <v>75.22</v>
      </c>
      <c r="E31" s="31">
        <f>+'7.2.AF'!D16</f>
        <v>1253.6199999999999</v>
      </c>
      <c r="F31" s="31">
        <f>+'7.2.AF'!D20</f>
        <v>24</v>
      </c>
      <c r="G31" s="2">
        <v>1</v>
      </c>
    </row>
    <row r="32" spans="1:7" x14ac:dyDescent="0.25">
      <c r="A32" s="2">
        <v>27</v>
      </c>
      <c r="B32" s="1" t="s">
        <v>67</v>
      </c>
      <c r="C32" s="3">
        <f>+'6.2 CR'!G25</f>
        <v>0</v>
      </c>
      <c r="D32" s="31">
        <f>+'6.2 CR'!D17</f>
        <v>194.93</v>
      </c>
      <c r="E32" s="31">
        <f>+'6.2 CR'!D16</f>
        <v>3248.83</v>
      </c>
      <c r="F32" s="31">
        <f>+'6.2 CR'!D20</f>
        <v>67</v>
      </c>
      <c r="G32" s="2">
        <v>1</v>
      </c>
    </row>
    <row r="33" spans="1:7" x14ac:dyDescent="0.25">
      <c r="A33" s="2">
        <v>28</v>
      </c>
      <c r="B33" s="1" t="s">
        <v>68</v>
      </c>
      <c r="C33" s="3">
        <f>+'7.4 2I'!G25</f>
        <v>0</v>
      </c>
      <c r="D33" s="31">
        <f>+'7.4 2I'!D17</f>
        <v>84.03</v>
      </c>
      <c r="E33" s="31">
        <f>+'7.4 2I'!D16</f>
        <v>1400.49</v>
      </c>
      <c r="F33" s="31">
        <f>+'7.4 2I'!D20</f>
        <v>31</v>
      </c>
      <c r="G33" s="2">
        <v>1</v>
      </c>
    </row>
    <row r="34" spans="1:7" x14ac:dyDescent="0.25">
      <c r="A34" s="2">
        <v>29</v>
      </c>
      <c r="B34" s="1" t="s">
        <v>69</v>
      </c>
      <c r="C34" s="3">
        <f>+'8.15 B'!G25</f>
        <v>0</v>
      </c>
      <c r="D34" s="31">
        <f>+'8.15 B'!D17</f>
        <v>140.72999999999999</v>
      </c>
      <c r="E34" s="31">
        <f>+'8.15 B'!D16</f>
        <v>2345.5100000000002</v>
      </c>
      <c r="F34" s="31">
        <f>+'8.15 B'!D20</f>
        <v>60</v>
      </c>
      <c r="G34" s="2">
        <v>1</v>
      </c>
    </row>
    <row r="35" spans="1:7" x14ac:dyDescent="0.25">
      <c r="A35" s="2">
        <v>30</v>
      </c>
      <c r="B35" s="1" t="s">
        <v>70</v>
      </c>
      <c r="C35" s="3">
        <f>+'7.5 C'!G25</f>
        <v>0</v>
      </c>
      <c r="D35" s="31">
        <f>+'7.5 C'!D17</f>
        <v>33.229999999999997</v>
      </c>
      <c r="E35" s="31">
        <f>+'7.5 C'!D16</f>
        <v>553.88</v>
      </c>
      <c r="F35" s="31">
        <f>+'7.5 C'!D20</f>
        <v>18</v>
      </c>
      <c r="G35" s="2">
        <v>1</v>
      </c>
    </row>
    <row r="36" spans="1:7" x14ac:dyDescent="0.25">
      <c r="A36" s="2">
        <v>31</v>
      </c>
      <c r="B36" s="1" t="s">
        <v>71</v>
      </c>
      <c r="C36" s="3">
        <f>+'7.6. LG'!G25</f>
        <v>0</v>
      </c>
      <c r="D36" s="31">
        <f>+'7.6. LG'!D17</f>
        <v>101.47</v>
      </c>
      <c r="E36" s="31">
        <f>+'7.6. LG'!D16</f>
        <v>1691.2</v>
      </c>
      <c r="F36" s="31">
        <f>+'7.6. LG'!D20</f>
        <v>40</v>
      </c>
      <c r="G36" s="2">
        <v>1</v>
      </c>
    </row>
    <row r="37" spans="1:7" x14ac:dyDescent="0.25">
      <c r="A37" s="2">
        <v>32</v>
      </c>
      <c r="B37" s="1" t="s">
        <v>72</v>
      </c>
      <c r="C37" s="3">
        <f>+'7.7 A'!G25</f>
        <v>0</v>
      </c>
      <c r="D37" s="31">
        <f>+'7.7 A'!D17</f>
        <v>28.12</v>
      </c>
      <c r="E37" s="31">
        <f>+'7.7 A'!D16</f>
        <v>468.67</v>
      </c>
      <c r="F37" s="31">
        <f>+'7.7 A'!D20</f>
        <v>17</v>
      </c>
      <c r="G37" s="2">
        <v>1</v>
      </c>
    </row>
    <row r="38" spans="1:7" x14ac:dyDescent="0.25">
      <c r="A38" s="2">
        <v>33</v>
      </c>
      <c r="B38" s="1" t="s">
        <v>73</v>
      </c>
      <c r="C38" s="3">
        <f>+'6.3 FV'!G25</f>
        <v>0</v>
      </c>
      <c r="D38" s="31">
        <f>+'6.3 FV'!D17</f>
        <v>122.85</v>
      </c>
      <c r="E38" s="31">
        <f>+'6.3 FV'!D16</f>
        <v>2047.5</v>
      </c>
      <c r="F38" s="31">
        <f>+'6.3 FV'!D20</f>
        <v>45</v>
      </c>
      <c r="G38" s="2">
        <v>1</v>
      </c>
    </row>
    <row r="39" spans="1:7" x14ac:dyDescent="0.25">
      <c r="A39" s="2">
        <v>34</v>
      </c>
      <c r="B39" s="1" t="s">
        <v>74</v>
      </c>
      <c r="C39" s="3">
        <f>+'8.16.T'!G25</f>
        <v>0</v>
      </c>
      <c r="D39" s="31">
        <f>+'8.16.T'!D17</f>
        <v>58.41</v>
      </c>
      <c r="E39" s="31">
        <f>+'8.16.T'!D16</f>
        <v>973.47</v>
      </c>
      <c r="F39" s="31">
        <f>+'8.16.T'!D20</f>
        <v>30</v>
      </c>
      <c r="G39" s="2">
        <v>1</v>
      </c>
    </row>
    <row r="40" spans="1:7" x14ac:dyDescent="0.25">
      <c r="A40" s="2">
        <v>35</v>
      </c>
      <c r="B40" s="1" t="s">
        <v>75</v>
      </c>
      <c r="C40" s="3">
        <f>+'8.17 P'!G25</f>
        <v>0</v>
      </c>
      <c r="D40" s="31">
        <f>+'8.17 P'!D17</f>
        <v>88.46</v>
      </c>
      <c r="E40" s="31">
        <f>+'8.17 P'!D16</f>
        <v>1474.43</v>
      </c>
      <c r="F40" s="31">
        <f>+'8.17 P'!D20</f>
        <v>42</v>
      </c>
      <c r="G40" s="2">
        <v>1</v>
      </c>
    </row>
    <row r="41" spans="1:7" x14ac:dyDescent="0.25">
      <c r="C41" s="33" t="e">
        <f>ROUND(SUM(C18:C40),2)</f>
        <v>#REF!</v>
      </c>
      <c r="D41" s="34" t="e">
        <f>SUM(D18:D40)</f>
        <v>#REF!</v>
      </c>
      <c r="E41" s="34" t="e">
        <f>SUM(E18:E40)</f>
        <v>#REF!</v>
      </c>
      <c r="F41" s="34" t="e">
        <f>SUM(F18:F40)</f>
        <v>#REF!</v>
      </c>
      <c r="G41" s="56">
        <f>SUM(G18:G40)</f>
        <v>23</v>
      </c>
    </row>
    <row r="43" spans="1:7" x14ac:dyDescent="0.25">
      <c r="A43" s="44"/>
      <c r="B43" s="43"/>
    </row>
    <row r="44" spans="1:7" x14ac:dyDescent="0.25">
      <c r="B44" s="45"/>
    </row>
    <row r="57" spans="4:4" x14ac:dyDescent="0.25">
      <c r="D57" s="45"/>
    </row>
  </sheetData>
  <mergeCells count="3">
    <mergeCell ref="G15:G16"/>
    <mergeCell ref="B15:B16"/>
    <mergeCell ref="B11:F11"/>
  </mergeCells>
  <printOptions horizontalCentered="1"/>
  <pageMargins left="0.39370078740157483" right="0.39370078740157483" top="0.55118110236220474" bottom="0.74803149606299213" header="0.31496062992125984" footer="0.3149606299212598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41"/>
  <sheetViews>
    <sheetView topLeftCell="A7" workbookViewId="0">
      <selection activeCell="B9" sqref="B9:F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5" width="13.42578125" style="25" customWidth="1"/>
    <col min="6" max="6" width="15.28515625" style="25" customWidth="1"/>
    <col min="7" max="7" width="11.42578125" style="25"/>
    <col min="8" max="8" width="12" style="25" bestFit="1" customWidth="1"/>
    <col min="9" max="9" width="11.42578125" style="25"/>
    <col min="10" max="10" width="15.7109375" style="25" customWidth="1"/>
    <col min="11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</row>
    <row r="2" spans="1:7" s="4" customFormat="1" x14ac:dyDescent="0.25">
      <c r="F2" s="5"/>
    </row>
    <row r="3" spans="1:7" s="4" customFormat="1" x14ac:dyDescent="0.25">
      <c r="F3" s="5"/>
    </row>
    <row r="4" spans="1:7" s="4" customFormat="1" x14ac:dyDescent="0.25">
      <c r="F4" s="5"/>
    </row>
    <row r="5" spans="1:7" s="4" customFormat="1" x14ac:dyDescent="0.25">
      <c r="F5" s="5"/>
    </row>
    <row r="6" spans="1:7" s="4" customFormat="1" x14ac:dyDescent="0.25">
      <c r="F6" s="5"/>
    </row>
    <row r="7" spans="1:7" s="4" customFormat="1" x14ac:dyDescent="0.25">
      <c r="F7" s="5"/>
    </row>
    <row r="8" spans="1:7" s="4" customFormat="1" x14ac:dyDescent="0.25">
      <c r="F8" s="5"/>
    </row>
    <row r="9" spans="1:7" s="4" customFormat="1" ht="34.5" customHeight="1" x14ac:dyDescent="0.25">
      <c r="A9" s="4" t="s">
        <v>1</v>
      </c>
      <c r="B9" s="93" t="s">
        <v>99</v>
      </c>
      <c r="C9" s="93"/>
      <c r="D9" s="93"/>
      <c r="E9" s="93"/>
      <c r="F9" s="93"/>
      <c r="G9" s="6"/>
    </row>
    <row r="10" spans="1:7" s="4" customFormat="1" x14ac:dyDescent="0.25">
      <c r="A10" s="4" t="s">
        <v>2</v>
      </c>
      <c r="B10" s="6" t="s">
        <v>51</v>
      </c>
      <c r="D10" s="6"/>
      <c r="F10" s="5"/>
    </row>
    <row r="11" spans="1:7" s="4" customFormat="1" ht="15.75" thickBot="1" x14ac:dyDescent="0.3">
      <c r="F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</row>
    <row r="14" spans="1:7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</row>
    <row r="16" spans="1:7" s="4" customFormat="1" x14ac:dyDescent="0.25">
      <c r="A16" s="52"/>
      <c r="B16" s="42" t="s">
        <v>43</v>
      </c>
      <c r="C16" s="52"/>
      <c r="D16" s="52"/>
      <c r="E16" s="52"/>
      <c r="F16" s="52"/>
    </row>
    <row r="17" spans="1:10" s="4" customFormat="1" ht="157.5" x14ac:dyDescent="0.25">
      <c r="A17" s="13" t="s">
        <v>44</v>
      </c>
      <c r="B17" s="68" t="s">
        <v>45</v>
      </c>
      <c r="C17" s="67" t="s">
        <v>46</v>
      </c>
      <c r="D17" s="16">
        <v>1</v>
      </c>
      <c r="E17" s="17">
        <v>3787</v>
      </c>
      <c r="F17" s="69">
        <f>+ROUND(D17*E17,2)</f>
        <v>3787</v>
      </c>
      <c r="I17" s="70"/>
      <c r="J17" s="70"/>
    </row>
    <row r="18" spans="1:10" s="4" customFormat="1" x14ac:dyDescent="0.25">
      <c r="A18" s="48"/>
      <c r="B18" s="46" t="s">
        <v>47</v>
      </c>
      <c r="C18" s="48"/>
      <c r="D18" s="48"/>
      <c r="E18" s="48"/>
      <c r="F18" s="47">
        <f>SUM(F17)</f>
        <v>3787</v>
      </c>
      <c r="I18" s="70"/>
      <c r="J18" s="70"/>
    </row>
    <row r="19" spans="1:10" s="4" customFormat="1" ht="15.75" x14ac:dyDescent="0.25">
      <c r="A19" s="19"/>
      <c r="B19" s="42" t="s">
        <v>10</v>
      </c>
      <c r="C19" s="19"/>
      <c r="D19" s="19"/>
      <c r="E19" s="19"/>
      <c r="F19" s="19"/>
      <c r="I19" s="70"/>
      <c r="J19" s="70"/>
    </row>
    <row r="20" spans="1:10" s="4" customFormat="1" ht="45" x14ac:dyDescent="0.25">
      <c r="A20" s="13" t="s">
        <v>11</v>
      </c>
      <c r="B20" s="68" t="s">
        <v>12</v>
      </c>
      <c r="C20" s="20" t="s">
        <v>13</v>
      </c>
      <c r="D20" s="21">
        <v>23225.350000000006</v>
      </c>
      <c r="E20" s="22" t="e">
        <f>+#REF!</f>
        <v>#REF!</v>
      </c>
      <c r="F20" s="22" t="e">
        <f>+ROUND(D20*E20,2)</f>
        <v>#REF!</v>
      </c>
      <c r="I20" s="70"/>
      <c r="J20" s="70"/>
    </row>
    <row r="21" spans="1:10" s="4" customFormat="1" ht="67.5" x14ac:dyDescent="0.25">
      <c r="A21" s="13" t="s">
        <v>14</v>
      </c>
      <c r="B21" s="68" t="s">
        <v>15</v>
      </c>
      <c r="C21" s="20" t="s">
        <v>16</v>
      </c>
      <c r="D21" s="21">
        <f>'8 M'!D18+'8.2 C'!D17+'8.3 Z'!D17+'8.4 G'!D17+'8.5 P'!D17+'8.6 T'!D17+'8.7 P'!D18+'8.8. H'!D17+'8.9.A'!D17+'8.10 M'!D17+'8.11.F'!D17+'8.12 B'!D17+'8.13 Z'!D17+'8.14 A'!D17+'8.15 B'!D17+'8.16.T'!D17+'8.17 P'!D17</f>
        <v>1393.4400000000003</v>
      </c>
      <c r="E21" s="22" t="e">
        <f>+#REF!</f>
        <v>#REF!</v>
      </c>
      <c r="F21" s="22" t="e">
        <f>+ROUND(D21*E21,2)</f>
        <v>#REF!</v>
      </c>
      <c r="I21" s="70"/>
      <c r="J21" s="70"/>
    </row>
    <row r="22" spans="1:10" s="4" customFormat="1" x14ac:dyDescent="0.25">
      <c r="A22" s="13"/>
      <c r="B22" s="46" t="s">
        <v>36</v>
      </c>
      <c r="C22" s="20"/>
      <c r="D22" s="21"/>
      <c r="E22" s="22"/>
      <c r="F22" s="23" t="e">
        <f>SUM(F20:F21)</f>
        <v>#REF!</v>
      </c>
      <c r="I22" s="70"/>
      <c r="J22" s="70"/>
    </row>
    <row r="23" spans="1:10" s="4" customFormat="1" x14ac:dyDescent="0.25">
      <c r="A23" s="13"/>
      <c r="B23" s="18"/>
      <c r="C23" s="20"/>
      <c r="D23" s="21"/>
      <c r="E23" s="22"/>
      <c r="F23" s="35"/>
      <c r="I23" s="70"/>
      <c r="J23" s="70"/>
    </row>
    <row r="24" spans="1:10" s="4" customFormat="1" x14ac:dyDescent="0.25">
      <c r="A24" s="13"/>
      <c r="B24" s="42" t="s">
        <v>30</v>
      </c>
      <c r="C24" s="20"/>
      <c r="D24" s="21"/>
      <c r="E24" s="22"/>
      <c r="F24" s="35"/>
      <c r="I24" s="70"/>
      <c r="J24" s="70"/>
    </row>
    <row r="25" spans="1:10" s="4" customFormat="1" ht="56.25" x14ac:dyDescent="0.25">
      <c r="A25" s="13" t="s">
        <v>35</v>
      </c>
      <c r="B25" s="68" t="s">
        <v>40</v>
      </c>
      <c r="C25" s="67" t="s">
        <v>13</v>
      </c>
      <c r="D25" s="16">
        <f>'8 M'!D21+'8.2 C'!D20+'8.3 Z'!D20+'8.4 G'!D20+'8.5 P'!D20+'8.6 T'!D20+'8.7 P'!D21+'8.8. H'!D20+'8.9.A'!D20+'8.10 M'!D20+'8.11.F'!D20+'8.12 B'!D20+'8.13 Z'!D20+'8.14 A'!D20+'8.15 B'!D20+'8.16.T'!D20+'8.17 P'!D20</f>
        <v>639</v>
      </c>
      <c r="E25" s="17" t="e">
        <f>+#REF!</f>
        <v>#REF!</v>
      </c>
      <c r="F25" s="17" t="e">
        <f>+ROUND(D25*E25,2)</f>
        <v>#REF!</v>
      </c>
      <c r="I25" s="70"/>
      <c r="J25" s="70"/>
    </row>
    <row r="26" spans="1:10" s="4" customFormat="1" x14ac:dyDescent="0.25">
      <c r="A26" s="13"/>
      <c r="B26" s="46" t="s">
        <v>37</v>
      </c>
      <c r="C26" s="20"/>
      <c r="D26" s="21"/>
      <c r="E26" s="22"/>
      <c r="F26" s="23" t="e">
        <f>SUM(F25)</f>
        <v>#REF!</v>
      </c>
      <c r="I26" s="70"/>
      <c r="J26" s="70"/>
    </row>
    <row r="27" spans="1:10" s="4" customFormat="1" x14ac:dyDescent="0.25">
      <c r="A27" s="13"/>
      <c r="B27" s="12"/>
      <c r="C27" s="20"/>
      <c r="D27" s="21"/>
      <c r="E27" s="22"/>
      <c r="F27" s="35"/>
      <c r="J27" s="71"/>
    </row>
    <row r="28" spans="1:10" s="4" customFormat="1" x14ac:dyDescent="0.25">
      <c r="A28" s="13"/>
      <c r="B28" s="12"/>
      <c r="C28" s="20"/>
      <c r="D28" s="21"/>
      <c r="E28" s="22"/>
      <c r="F28" s="24"/>
      <c r="J28" s="71"/>
    </row>
    <row r="29" spans="1:10" x14ac:dyDescent="0.25">
      <c r="E29" s="26" t="s">
        <v>18</v>
      </c>
      <c r="F29" s="23" t="e">
        <f>+F18+F22+F26</f>
        <v>#REF!</v>
      </c>
    </row>
    <row r="30" spans="1:10" x14ac:dyDescent="0.25">
      <c r="E30" s="26" t="s">
        <v>19</v>
      </c>
      <c r="F30" s="24" t="e">
        <f>+ROUND(F29*0.16,2)</f>
        <v>#REF!</v>
      </c>
    </row>
    <row r="31" spans="1:10" x14ac:dyDescent="0.25">
      <c r="E31" s="26" t="s">
        <v>20</v>
      </c>
      <c r="F31" s="23" t="e">
        <f>+F29+F30</f>
        <v>#REF!</v>
      </c>
      <c r="H31" s="27"/>
    </row>
    <row r="32" spans="1:10" x14ac:dyDescent="0.25">
      <c r="B32" s="28"/>
      <c r="F32" s="22"/>
      <c r="H32" s="29"/>
    </row>
    <row r="33" spans="1:6" x14ac:dyDescent="0.25">
      <c r="F33" s="22"/>
    </row>
    <row r="34" spans="1:6" x14ac:dyDescent="0.2">
      <c r="A34" s="89" t="s">
        <v>48</v>
      </c>
      <c r="B34" s="89"/>
      <c r="C34" s="89"/>
      <c r="E34" s="89" t="s">
        <v>29</v>
      </c>
      <c r="F34" s="89"/>
    </row>
    <row r="35" spans="1:6" x14ac:dyDescent="0.2">
      <c r="A35" s="89" t="s">
        <v>49</v>
      </c>
      <c r="B35" s="89"/>
      <c r="C35" s="89"/>
      <c r="E35" s="89" t="s">
        <v>28</v>
      </c>
      <c r="F35" s="89"/>
    </row>
    <row r="38" spans="1:6" x14ac:dyDescent="0.2">
      <c r="A38" s="90"/>
      <c r="B38" s="90"/>
      <c r="C38" s="90"/>
      <c r="D38" s="90"/>
      <c r="E38" s="90"/>
      <c r="F38" s="90"/>
    </row>
    <row r="39" spans="1:6" x14ac:dyDescent="0.2">
      <c r="A39" s="90"/>
      <c r="B39" s="90"/>
      <c r="C39" s="90"/>
      <c r="D39" s="90"/>
      <c r="E39" s="90"/>
      <c r="F39" s="90"/>
    </row>
    <row r="40" spans="1:6" x14ac:dyDescent="0.2">
      <c r="A40" s="30"/>
      <c r="B40" s="30"/>
      <c r="D40" s="41"/>
      <c r="E40" s="91"/>
      <c r="F40" s="91"/>
    </row>
    <row r="41" spans="1:6" x14ac:dyDescent="0.2">
      <c r="A41" s="30"/>
      <c r="B41" s="30"/>
      <c r="D41" s="41"/>
      <c r="E41" s="91"/>
      <c r="F41" s="91"/>
    </row>
  </sheetData>
  <mergeCells count="11">
    <mergeCell ref="A1:F1"/>
    <mergeCell ref="B9:F9"/>
    <mergeCell ref="A12:F12"/>
    <mergeCell ref="A34:C34"/>
    <mergeCell ref="E34:F34"/>
    <mergeCell ref="E35:F35"/>
    <mergeCell ref="A38:F38"/>
    <mergeCell ref="A39:F39"/>
    <mergeCell ref="E40:F40"/>
    <mergeCell ref="E41:F41"/>
    <mergeCell ref="A35:C35"/>
  </mergeCells>
  <conditionalFormatting sqref="E34:E35">
    <cfRule type="cellIs" dxfId="9" priority="1" operator="lessThanOrEqual">
      <formula>0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scale="85" orientation="portrait" r:id="rId1"/>
  <headerFooter>
    <oddHeader>&amp;R&amp;"Arial,Normal"&amp;8&amp;D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00080"/>
  </sheetPr>
  <dimension ref="A1:J41"/>
  <sheetViews>
    <sheetView topLeftCell="A4" workbookViewId="0">
      <selection activeCell="B9" sqref="B9:F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5" width="13.42578125" style="25" customWidth="1"/>
    <col min="6" max="6" width="15.28515625" style="25" customWidth="1"/>
    <col min="7" max="7" width="11.42578125" style="25"/>
    <col min="8" max="8" width="12" style="25" bestFit="1" customWidth="1"/>
    <col min="9" max="9" width="11.42578125" style="25"/>
    <col min="10" max="10" width="15.7109375" style="25" customWidth="1"/>
    <col min="11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</row>
    <row r="2" spans="1:7" s="4" customFormat="1" x14ac:dyDescent="0.25">
      <c r="F2" s="5"/>
    </row>
    <row r="3" spans="1:7" s="4" customFormat="1" x14ac:dyDescent="0.25">
      <c r="F3" s="5"/>
    </row>
    <row r="4" spans="1:7" s="4" customFormat="1" x14ac:dyDescent="0.25">
      <c r="F4" s="5"/>
    </row>
    <row r="5" spans="1:7" s="4" customFormat="1" x14ac:dyDescent="0.25">
      <c r="F5" s="5"/>
    </row>
    <row r="6" spans="1:7" s="4" customFormat="1" x14ac:dyDescent="0.25">
      <c r="F6" s="5"/>
    </row>
    <row r="7" spans="1:7" s="4" customFormat="1" x14ac:dyDescent="0.25">
      <c r="F7" s="5"/>
    </row>
    <row r="8" spans="1:7" s="4" customFormat="1" x14ac:dyDescent="0.25">
      <c r="F8" s="5"/>
    </row>
    <row r="9" spans="1:7" s="4" customFormat="1" ht="56.25" customHeight="1" x14ac:dyDescent="0.25">
      <c r="A9" s="4" t="s">
        <v>1</v>
      </c>
      <c r="B9" s="93" t="s">
        <v>104</v>
      </c>
      <c r="C9" s="93"/>
      <c r="D9" s="93"/>
      <c r="E9" s="93"/>
      <c r="F9" s="93"/>
      <c r="G9" s="6"/>
    </row>
    <row r="10" spans="1:7" s="4" customFormat="1" x14ac:dyDescent="0.25">
      <c r="A10" s="4" t="s">
        <v>2</v>
      </c>
      <c r="B10" s="6" t="s">
        <v>51</v>
      </c>
      <c r="D10" s="6"/>
      <c r="F10" s="5"/>
    </row>
    <row r="11" spans="1:7" s="4" customFormat="1" ht="15.75" thickBot="1" x14ac:dyDescent="0.3">
      <c r="F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</row>
    <row r="14" spans="1:7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</row>
    <row r="16" spans="1:7" s="4" customFormat="1" x14ac:dyDescent="0.25">
      <c r="A16" s="52"/>
      <c r="B16" s="42" t="s">
        <v>43</v>
      </c>
      <c r="C16" s="52"/>
      <c r="D16" s="52"/>
      <c r="E16" s="52"/>
      <c r="F16" s="52"/>
    </row>
    <row r="17" spans="1:10" s="4" customFormat="1" ht="157.5" x14ac:dyDescent="0.25">
      <c r="A17" s="13" t="s">
        <v>44</v>
      </c>
      <c r="B17" s="68" t="s">
        <v>45</v>
      </c>
      <c r="C17" s="67" t="s">
        <v>46</v>
      </c>
      <c r="D17" s="16">
        <v>1</v>
      </c>
      <c r="E17" s="17">
        <v>3787</v>
      </c>
      <c r="F17" s="69">
        <f>+ROUND(D17*E17,2)</f>
        <v>3787</v>
      </c>
      <c r="I17" s="70"/>
      <c r="J17" s="70"/>
    </row>
    <row r="18" spans="1:10" s="4" customFormat="1" x14ac:dyDescent="0.25">
      <c r="A18" s="48"/>
      <c r="B18" s="46" t="s">
        <v>47</v>
      </c>
      <c r="C18" s="48"/>
      <c r="D18" s="48"/>
      <c r="E18" s="48"/>
      <c r="F18" s="47">
        <f>SUM(F17)</f>
        <v>3787</v>
      </c>
      <c r="I18" s="70"/>
      <c r="J18" s="70"/>
    </row>
    <row r="19" spans="1:10" s="4" customFormat="1" ht="15.75" x14ac:dyDescent="0.25">
      <c r="A19" s="19"/>
      <c r="B19" s="42" t="s">
        <v>10</v>
      </c>
      <c r="C19" s="19"/>
      <c r="D19" s="19"/>
      <c r="E19" s="19"/>
      <c r="F19" s="19"/>
      <c r="I19" s="70"/>
      <c r="J19" s="70"/>
    </row>
    <row r="20" spans="1:10" s="4" customFormat="1" ht="45" x14ac:dyDescent="0.25">
      <c r="A20" s="13" t="s">
        <v>11</v>
      </c>
      <c r="B20" s="68" t="s">
        <v>12</v>
      </c>
      <c r="C20" s="20" t="s">
        <v>13</v>
      </c>
      <c r="D20" s="21">
        <f>'4. A'!D17+'4.2 '!D16</f>
        <v>4412.7999999999993</v>
      </c>
      <c r="E20" s="22" t="e">
        <f>+#REF!</f>
        <v>#REF!</v>
      </c>
      <c r="F20" s="22" t="e">
        <f>+ROUND(D20*E20,2)</f>
        <v>#REF!</v>
      </c>
      <c r="I20" s="70"/>
      <c r="J20" s="70"/>
    </row>
    <row r="21" spans="1:10" s="4" customFormat="1" ht="67.5" x14ac:dyDescent="0.25">
      <c r="A21" s="13" t="s">
        <v>14</v>
      </c>
      <c r="B21" s="68" t="s">
        <v>15</v>
      </c>
      <c r="C21" s="20" t="s">
        <v>16</v>
      </c>
      <c r="D21" s="21">
        <f>'4. A'!D18+'4.2 '!D17</f>
        <v>264.77</v>
      </c>
      <c r="E21" s="22" t="e">
        <f>+#REF!</f>
        <v>#REF!</v>
      </c>
      <c r="F21" s="22" t="e">
        <f>+ROUND(D21*E21,2)</f>
        <v>#REF!</v>
      </c>
      <c r="I21" s="70"/>
      <c r="J21" s="70"/>
    </row>
    <row r="22" spans="1:10" s="4" customFormat="1" x14ac:dyDescent="0.25">
      <c r="A22" s="13"/>
      <c r="B22" s="46" t="s">
        <v>36</v>
      </c>
      <c r="C22" s="20"/>
      <c r="D22" s="21"/>
      <c r="E22" s="22"/>
      <c r="F22" s="23" t="e">
        <f>SUM(F20:F21)</f>
        <v>#REF!</v>
      </c>
      <c r="I22" s="70"/>
      <c r="J22" s="70"/>
    </row>
    <row r="23" spans="1:10" s="4" customFormat="1" x14ac:dyDescent="0.25">
      <c r="A23" s="13"/>
      <c r="B23" s="18"/>
      <c r="C23" s="20"/>
      <c r="D23" s="21"/>
      <c r="E23" s="22"/>
      <c r="F23" s="35"/>
      <c r="I23" s="70"/>
      <c r="J23" s="70"/>
    </row>
    <row r="24" spans="1:10" s="4" customFormat="1" x14ac:dyDescent="0.25">
      <c r="A24" s="13"/>
      <c r="B24" s="42" t="s">
        <v>30</v>
      </c>
      <c r="C24" s="20"/>
      <c r="D24" s="21"/>
      <c r="E24" s="22"/>
      <c r="F24" s="35"/>
      <c r="I24" s="70"/>
      <c r="J24" s="70"/>
    </row>
    <row r="25" spans="1:10" s="4" customFormat="1" ht="56.25" x14ac:dyDescent="0.25">
      <c r="A25" s="13" t="s">
        <v>35</v>
      </c>
      <c r="B25" s="68" t="s">
        <v>40</v>
      </c>
      <c r="C25" s="67" t="s">
        <v>13</v>
      </c>
      <c r="D25" s="16">
        <f>'4. A'!D21+'4.2 '!D20</f>
        <v>86</v>
      </c>
      <c r="E25" s="17" t="e">
        <f>+#REF!</f>
        <v>#REF!</v>
      </c>
      <c r="F25" s="17" t="e">
        <f>+ROUND(D25*E25,2)</f>
        <v>#REF!</v>
      </c>
      <c r="I25" s="70"/>
      <c r="J25" s="70"/>
    </row>
    <row r="26" spans="1:10" s="4" customFormat="1" x14ac:dyDescent="0.25">
      <c r="A26" s="13"/>
      <c r="B26" s="46" t="s">
        <v>37</v>
      </c>
      <c r="C26" s="20"/>
      <c r="D26" s="21"/>
      <c r="E26" s="22"/>
      <c r="F26" s="23" t="e">
        <f>SUM(F25)</f>
        <v>#REF!</v>
      </c>
      <c r="I26" s="70"/>
      <c r="J26" s="70"/>
    </row>
    <row r="27" spans="1:10" s="4" customFormat="1" x14ac:dyDescent="0.25">
      <c r="A27" s="13"/>
      <c r="B27" s="12"/>
      <c r="C27" s="20"/>
      <c r="D27" s="21"/>
      <c r="E27" s="22"/>
      <c r="F27" s="35"/>
      <c r="J27" s="71"/>
    </row>
    <row r="28" spans="1:10" s="4" customFormat="1" x14ac:dyDescent="0.25">
      <c r="A28" s="13"/>
      <c r="B28" s="12"/>
      <c r="C28" s="20"/>
      <c r="D28" s="21"/>
      <c r="E28" s="22"/>
      <c r="F28" s="24"/>
      <c r="J28" s="71"/>
    </row>
    <row r="29" spans="1:10" x14ac:dyDescent="0.25">
      <c r="E29" s="26" t="s">
        <v>18</v>
      </c>
      <c r="F29" s="23" t="e">
        <f>+F18+F22+F26</f>
        <v>#REF!</v>
      </c>
    </row>
    <row r="30" spans="1:10" x14ac:dyDescent="0.25">
      <c r="E30" s="26" t="s">
        <v>19</v>
      </c>
      <c r="F30" s="24" t="e">
        <f>+ROUND(F29*0.16,2)</f>
        <v>#REF!</v>
      </c>
    </row>
    <row r="31" spans="1:10" x14ac:dyDescent="0.25">
      <c r="E31" s="26" t="s">
        <v>20</v>
      </c>
      <c r="F31" s="23" t="e">
        <f>+F29+F30</f>
        <v>#REF!</v>
      </c>
      <c r="H31" s="27"/>
    </row>
    <row r="32" spans="1:10" x14ac:dyDescent="0.25">
      <c r="B32" s="28"/>
      <c r="F32" s="22"/>
      <c r="H32" s="29"/>
    </row>
    <row r="33" spans="1:6" x14ac:dyDescent="0.25">
      <c r="F33" s="22"/>
    </row>
    <row r="34" spans="1:6" x14ac:dyDescent="0.2">
      <c r="A34" s="89" t="s">
        <v>48</v>
      </c>
      <c r="B34" s="89"/>
      <c r="C34" s="89"/>
      <c r="E34" s="89" t="s">
        <v>29</v>
      </c>
      <c r="F34" s="89"/>
    </row>
    <row r="35" spans="1:6" x14ac:dyDescent="0.2">
      <c r="A35" s="89" t="s">
        <v>49</v>
      </c>
      <c r="B35" s="89"/>
      <c r="C35" s="89"/>
      <c r="E35" s="89" t="s">
        <v>28</v>
      </c>
      <c r="F35" s="89"/>
    </row>
    <row r="38" spans="1:6" x14ac:dyDescent="0.2">
      <c r="A38" s="90"/>
      <c r="B38" s="90"/>
      <c r="C38" s="90"/>
      <c r="D38" s="90"/>
      <c r="E38" s="90"/>
      <c r="F38" s="90"/>
    </row>
    <row r="39" spans="1:6" x14ac:dyDescent="0.2">
      <c r="A39" s="90"/>
      <c r="B39" s="90"/>
      <c r="C39" s="90"/>
      <c r="D39" s="90"/>
      <c r="E39" s="90"/>
      <c r="F39" s="90"/>
    </row>
    <row r="40" spans="1:6" x14ac:dyDescent="0.2">
      <c r="A40" s="30"/>
      <c r="B40" s="30"/>
      <c r="D40" s="41"/>
      <c r="E40" s="91"/>
      <c r="F40" s="91"/>
    </row>
    <row r="41" spans="1:6" x14ac:dyDescent="0.2">
      <c r="A41" s="30"/>
      <c r="B41" s="30"/>
      <c r="D41" s="41"/>
      <c r="E41" s="91"/>
      <c r="F41" s="91"/>
    </row>
  </sheetData>
  <mergeCells count="11">
    <mergeCell ref="A38:F38"/>
    <mergeCell ref="A39:F39"/>
    <mergeCell ref="E40:F40"/>
    <mergeCell ref="E41:F41"/>
    <mergeCell ref="A1:F1"/>
    <mergeCell ref="B9:F9"/>
    <mergeCell ref="A12:F12"/>
    <mergeCell ref="A34:C34"/>
    <mergeCell ref="E34:F34"/>
    <mergeCell ref="A35:C35"/>
    <mergeCell ref="E35:F35"/>
  </mergeCells>
  <conditionalFormatting sqref="E34:E35">
    <cfRule type="cellIs" dxfId="8" priority="1" operator="lessThanOrEqual">
      <formula>0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scale="85" orientation="portrait" r:id="rId1"/>
  <headerFooter>
    <oddHeader>&amp;R&amp;"Arial,Normal"&amp;8&amp;D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41"/>
  <sheetViews>
    <sheetView topLeftCell="A4" workbookViewId="0">
      <selection activeCell="B9" sqref="B9:F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5" width="13.42578125" style="25" customWidth="1"/>
    <col min="6" max="6" width="15.28515625" style="25" customWidth="1"/>
    <col min="7" max="7" width="11.42578125" style="25"/>
    <col min="8" max="8" width="12" style="25" bestFit="1" customWidth="1"/>
    <col min="9" max="9" width="11.42578125" style="25"/>
    <col min="10" max="10" width="15.7109375" style="25" customWidth="1"/>
    <col min="11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</row>
    <row r="2" spans="1:7" s="4" customFormat="1" x14ac:dyDescent="0.25">
      <c r="F2" s="5"/>
    </row>
    <row r="3" spans="1:7" s="4" customFormat="1" x14ac:dyDescent="0.25">
      <c r="F3" s="5"/>
    </row>
    <row r="4" spans="1:7" s="4" customFormat="1" x14ac:dyDescent="0.25">
      <c r="F4" s="5"/>
    </row>
    <row r="5" spans="1:7" s="4" customFormat="1" x14ac:dyDescent="0.25">
      <c r="F5" s="5"/>
    </row>
    <row r="6" spans="1:7" s="4" customFormat="1" x14ac:dyDescent="0.25">
      <c r="F6" s="5"/>
    </row>
    <row r="7" spans="1:7" s="4" customFormat="1" x14ac:dyDescent="0.25">
      <c r="F7" s="5"/>
    </row>
    <row r="8" spans="1:7" s="4" customFormat="1" x14ac:dyDescent="0.25">
      <c r="F8" s="5"/>
    </row>
    <row r="9" spans="1:7" s="4" customFormat="1" ht="54" customHeight="1" x14ac:dyDescent="0.25">
      <c r="A9" s="4" t="s">
        <v>1</v>
      </c>
      <c r="B9" s="93" t="s">
        <v>102</v>
      </c>
      <c r="C9" s="93"/>
      <c r="D9" s="93"/>
      <c r="E9" s="93"/>
      <c r="F9" s="93"/>
      <c r="G9" s="6"/>
    </row>
    <row r="10" spans="1:7" s="4" customFormat="1" x14ac:dyDescent="0.25">
      <c r="A10" s="4" t="s">
        <v>2</v>
      </c>
      <c r="B10" s="6" t="s">
        <v>51</v>
      </c>
      <c r="D10" s="6"/>
      <c r="F10" s="5"/>
    </row>
    <row r="11" spans="1:7" s="4" customFormat="1" ht="15.75" thickBot="1" x14ac:dyDescent="0.3">
      <c r="F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</row>
    <row r="14" spans="1:7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</row>
    <row r="16" spans="1:7" s="4" customFormat="1" x14ac:dyDescent="0.25">
      <c r="A16" s="52"/>
      <c r="B16" s="42" t="s">
        <v>43</v>
      </c>
      <c r="C16" s="52"/>
      <c r="D16" s="52"/>
      <c r="E16" s="52"/>
      <c r="F16" s="52"/>
    </row>
    <row r="17" spans="1:10" s="4" customFormat="1" ht="157.5" x14ac:dyDescent="0.25">
      <c r="A17" s="13" t="s">
        <v>44</v>
      </c>
      <c r="B17" s="68" t="s">
        <v>45</v>
      </c>
      <c r="C17" s="67" t="s">
        <v>46</v>
      </c>
      <c r="D17" s="16">
        <v>1</v>
      </c>
      <c r="E17" s="17">
        <v>3787</v>
      </c>
      <c r="F17" s="69">
        <f>+ROUND(D17*E17,2)</f>
        <v>3787</v>
      </c>
      <c r="I17" s="70"/>
      <c r="J17" s="70"/>
    </row>
    <row r="18" spans="1:10" s="4" customFormat="1" x14ac:dyDescent="0.25">
      <c r="A18" s="48"/>
      <c r="B18" s="46" t="s">
        <v>47</v>
      </c>
      <c r="C18" s="48"/>
      <c r="D18" s="48"/>
      <c r="E18" s="48"/>
      <c r="F18" s="47">
        <f>SUM(F17)</f>
        <v>3787</v>
      </c>
      <c r="I18" s="70"/>
      <c r="J18" s="70"/>
    </row>
    <row r="19" spans="1:10" s="4" customFormat="1" ht="15.75" x14ac:dyDescent="0.25">
      <c r="A19" s="19"/>
      <c r="B19" s="42" t="s">
        <v>10</v>
      </c>
      <c r="C19" s="19"/>
      <c r="D19" s="19"/>
      <c r="E19" s="19"/>
      <c r="F19" s="19"/>
      <c r="I19" s="70"/>
      <c r="J19" s="70"/>
    </row>
    <row r="20" spans="1:10" s="4" customFormat="1" ht="45" x14ac:dyDescent="0.25">
      <c r="A20" s="13" t="s">
        <v>11</v>
      </c>
      <c r="B20" s="68" t="s">
        <v>12</v>
      </c>
      <c r="C20" s="20" t="s">
        <v>13</v>
      </c>
      <c r="D20" s="21">
        <f>'7.1R'!D16+'7.3 M'!D17+'7.2.AF'!D16+'7.4 2I'!D16+'7.5 C'!D16+'7.6. LG'!D16+'7.7 A'!D16</f>
        <v>8297.98</v>
      </c>
      <c r="E20" s="22" t="e">
        <f>+#REF!</f>
        <v>#REF!</v>
      </c>
      <c r="F20" s="22" t="e">
        <f>+ROUND(D20*E20,2)</f>
        <v>#REF!</v>
      </c>
      <c r="I20" s="70"/>
      <c r="J20" s="70"/>
    </row>
    <row r="21" spans="1:10" s="4" customFormat="1" ht="67.5" x14ac:dyDescent="0.25">
      <c r="A21" s="13" t="s">
        <v>14</v>
      </c>
      <c r="B21" s="68" t="s">
        <v>15</v>
      </c>
      <c r="C21" s="20" t="s">
        <v>16</v>
      </c>
      <c r="D21" s="21">
        <f>'7.1R'!D17+'7.3 M'!D18+'7.2.AF'!D17+'7.4 2I'!D17+'7.5 C'!D17+'7.6. LG'!D17+'7.7 A'!D17</f>
        <v>497.87</v>
      </c>
      <c r="E21" s="22" t="e">
        <f>+#REF!</f>
        <v>#REF!</v>
      </c>
      <c r="F21" s="22" t="e">
        <f>+ROUND(D21*E21,2)</f>
        <v>#REF!</v>
      </c>
      <c r="I21" s="70"/>
      <c r="J21" s="70"/>
    </row>
    <row r="22" spans="1:10" s="4" customFormat="1" x14ac:dyDescent="0.25">
      <c r="A22" s="13"/>
      <c r="B22" s="46" t="s">
        <v>36</v>
      </c>
      <c r="C22" s="20"/>
      <c r="D22" s="21"/>
      <c r="E22" s="22"/>
      <c r="F22" s="23" t="e">
        <f>SUM(F20:F21)</f>
        <v>#REF!</v>
      </c>
      <c r="I22" s="70"/>
      <c r="J22" s="70"/>
    </row>
    <row r="23" spans="1:10" s="4" customFormat="1" x14ac:dyDescent="0.25">
      <c r="A23" s="13"/>
      <c r="B23" s="18"/>
      <c r="C23" s="20"/>
      <c r="D23" s="21"/>
      <c r="E23" s="22"/>
      <c r="F23" s="35"/>
      <c r="I23" s="70"/>
      <c r="J23" s="70"/>
    </row>
    <row r="24" spans="1:10" s="4" customFormat="1" x14ac:dyDescent="0.25">
      <c r="A24" s="13"/>
      <c r="B24" s="42" t="s">
        <v>30</v>
      </c>
      <c r="C24" s="20"/>
      <c r="D24" s="21"/>
      <c r="E24" s="22"/>
      <c r="F24" s="35"/>
      <c r="I24" s="70"/>
      <c r="J24" s="70"/>
    </row>
    <row r="25" spans="1:10" s="4" customFormat="1" ht="56.25" x14ac:dyDescent="0.25">
      <c r="A25" s="13" t="s">
        <v>35</v>
      </c>
      <c r="B25" s="68" t="s">
        <v>40</v>
      </c>
      <c r="C25" s="67" t="s">
        <v>13</v>
      </c>
      <c r="D25" s="16">
        <f>'7.1R'!D20+'7.3 M'!D21+'7.2.AF'!D20+'7.4 2I'!D20+'7.5 C'!D20+'7.6. LG'!D20+'7.7 A'!D20</f>
        <v>210</v>
      </c>
      <c r="E25" s="17" t="e">
        <f>+#REF!</f>
        <v>#REF!</v>
      </c>
      <c r="F25" s="17" t="e">
        <f>+ROUND(D25*E25,2)</f>
        <v>#REF!</v>
      </c>
      <c r="I25" s="70"/>
      <c r="J25" s="70"/>
    </row>
    <row r="26" spans="1:10" s="4" customFormat="1" x14ac:dyDescent="0.25">
      <c r="A26" s="13"/>
      <c r="B26" s="46" t="s">
        <v>37</v>
      </c>
      <c r="C26" s="20"/>
      <c r="D26" s="21"/>
      <c r="E26" s="22"/>
      <c r="F26" s="23" t="e">
        <f>SUM(F25)</f>
        <v>#REF!</v>
      </c>
      <c r="I26" s="70"/>
      <c r="J26" s="70"/>
    </row>
    <row r="27" spans="1:10" s="4" customFormat="1" x14ac:dyDescent="0.25">
      <c r="A27" s="13"/>
      <c r="B27" s="12"/>
      <c r="C27" s="20"/>
      <c r="D27" s="21"/>
      <c r="E27" s="22"/>
      <c r="F27" s="35"/>
      <c r="J27" s="71"/>
    </row>
    <row r="28" spans="1:10" s="4" customFormat="1" x14ac:dyDescent="0.25">
      <c r="A28" s="13"/>
      <c r="B28" s="12"/>
      <c r="C28" s="20"/>
      <c r="D28" s="21"/>
      <c r="E28" s="22"/>
      <c r="F28" s="24"/>
      <c r="J28" s="71"/>
    </row>
    <row r="29" spans="1:10" x14ac:dyDescent="0.25">
      <c r="E29" s="26" t="s">
        <v>18</v>
      </c>
      <c r="F29" s="23" t="e">
        <f>+F18+F22+F26</f>
        <v>#REF!</v>
      </c>
    </row>
    <row r="30" spans="1:10" x14ac:dyDescent="0.25">
      <c r="E30" s="26" t="s">
        <v>19</v>
      </c>
      <c r="F30" s="24" t="e">
        <f>+ROUND(F29*0.16,2)</f>
        <v>#REF!</v>
      </c>
    </row>
    <row r="31" spans="1:10" x14ac:dyDescent="0.25">
      <c r="E31" s="26" t="s">
        <v>20</v>
      </c>
      <c r="F31" s="23" t="e">
        <f>+F29+F30</f>
        <v>#REF!</v>
      </c>
      <c r="H31" s="27"/>
    </row>
    <row r="32" spans="1:10" x14ac:dyDescent="0.25">
      <c r="B32" s="28"/>
      <c r="F32" s="22"/>
      <c r="H32" s="29"/>
    </row>
    <row r="33" spans="1:6" x14ac:dyDescent="0.25">
      <c r="F33" s="22"/>
    </row>
    <row r="34" spans="1:6" x14ac:dyDescent="0.2">
      <c r="A34" s="89" t="s">
        <v>48</v>
      </c>
      <c r="B34" s="89"/>
      <c r="C34" s="89"/>
      <c r="E34" s="89" t="s">
        <v>29</v>
      </c>
      <c r="F34" s="89"/>
    </row>
    <row r="35" spans="1:6" x14ac:dyDescent="0.2">
      <c r="A35" s="89" t="s">
        <v>49</v>
      </c>
      <c r="B35" s="89"/>
      <c r="C35" s="89"/>
      <c r="E35" s="89" t="s">
        <v>28</v>
      </c>
      <c r="F35" s="89"/>
    </row>
    <row r="38" spans="1:6" x14ac:dyDescent="0.2">
      <c r="A38" s="90"/>
      <c r="B38" s="90"/>
      <c r="C38" s="90"/>
      <c r="D38" s="90"/>
      <c r="E38" s="90"/>
      <c r="F38" s="90"/>
    </row>
    <row r="39" spans="1:6" x14ac:dyDescent="0.2">
      <c r="A39" s="90"/>
      <c r="B39" s="90"/>
      <c r="C39" s="90"/>
      <c r="D39" s="90"/>
      <c r="E39" s="90"/>
      <c r="F39" s="90"/>
    </row>
    <row r="40" spans="1:6" x14ac:dyDescent="0.2">
      <c r="A40" s="30"/>
      <c r="B40" s="30"/>
      <c r="D40" s="41"/>
      <c r="E40" s="91"/>
      <c r="F40" s="91"/>
    </row>
    <row r="41" spans="1:6" x14ac:dyDescent="0.2">
      <c r="A41" s="30"/>
      <c r="B41" s="30"/>
      <c r="D41" s="41"/>
      <c r="E41" s="91"/>
      <c r="F41" s="91"/>
    </row>
  </sheetData>
  <mergeCells count="11">
    <mergeCell ref="A38:F38"/>
    <mergeCell ref="A39:F39"/>
    <mergeCell ref="E40:F40"/>
    <mergeCell ref="E41:F41"/>
    <mergeCell ref="A1:F1"/>
    <mergeCell ref="B9:F9"/>
    <mergeCell ref="A12:F12"/>
    <mergeCell ref="A34:C34"/>
    <mergeCell ref="E34:F34"/>
    <mergeCell ref="A35:C35"/>
    <mergeCell ref="E35:F35"/>
  </mergeCells>
  <conditionalFormatting sqref="E34:E35">
    <cfRule type="cellIs" dxfId="7" priority="1" operator="lessThanOrEqual">
      <formula>0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scale="85" orientation="portrait" r:id="rId1"/>
  <headerFooter>
    <oddHeader>&amp;R&amp;"Arial,Normal"&amp;8&amp;D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J41"/>
  <sheetViews>
    <sheetView workbookViewId="0">
      <selection activeCell="B9" sqref="B9:F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5" width="13.42578125" style="25" customWidth="1"/>
    <col min="6" max="6" width="15.28515625" style="25" customWidth="1"/>
    <col min="7" max="7" width="11.42578125" style="25"/>
    <col min="8" max="8" width="12" style="25" bestFit="1" customWidth="1"/>
    <col min="9" max="9" width="11.42578125" style="25"/>
    <col min="10" max="10" width="15.7109375" style="25" customWidth="1"/>
    <col min="11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</row>
    <row r="2" spans="1:7" s="4" customFormat="1" x14ac:dyDescent="0.25">
      <c r="F2" s="5"/>
    </row>
    <row r="3" spans="1:7" s="4" customFormat="1" x14ac:dyDescent="0.25">
      <c r="F3" s="5"/>
    </row>
    <row r="4" spans="1:7" s="4" customFormat="1" x14ac:dyDescent="0.25">
      <c r="F4" s="5"/>
    </row>
    <row r="5" spans="1:7" s="4" customFormat="1" x14ac:dyDescent="0.25">
      <c r="F5" s="5"/>
    </row>
    <row r="6" spans="1:7" s="4" customFormat="1" x14ac:dyDescent="0.25">
      <c r="F6" s="5"/>
    </row>
    <row r="7" spans="1:7" s="4" customFormat="1" x14ac:dyDescent="0.25">
      <c r="F7" s="5"/>
    </row>
    <row r="8" spans="1:7" s="4" customFormat="1" x14ac:dyDescent="0.25">
      <c r="F8" s="5"/>
    </row>
    <row r="9" spans="1:7" s="4" customFormat="1" ht="54" customHeight="1" x14ac:dyDescent="0.25">
      <c r="A9" s="4" t="s">
        <v>1</v>
      </c>
      <c r="B9" s="93" t="s">
        <v>105</v>
      </c>
      <c r="C9" s="93"/>
      <c r="D9" s="93"/>
      <c r="E9" s="93"/>
      <c r="F9" s="93"/>
      <c r="G9" s="6"/>
    </row>
    <row r="10" spans="1:7" s="4" customFormat="1" x14ac:dyDescent="0.25">
      <c r="A10" s="4" t="s">
        <v>2</v>
      </c>
      <c r="B10" s="6" t="s">
        <v>51</v>
      </c>
      <c r="D10" s="6"/>
      <c r="F10" s="5"/>
    </row>
    <row r="11" spans="1:7" s="4" customFormat="1" ht="15.75" thickBot="1" x14ac:dyDescent="0.3">
      <c r="F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</row>
    <row r="14" spans="1:7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</row>
    <row r="16" spans="1:7" s="4" customFormat="1" x14ac:dyDescent="0.25">
      <c r="A16" s="52"/>
      <c r="B16" s="42" t="s">
        <v>43</v>
      </c>
      <c r="C16" s="52"/>
      <c r="D16" s="52"/>
      <c r="E16" s="52"/>
      <c r="F16" s="52"/>
    </row>
    <row r="17" spans="1:10" s="4" customFormat="1" ht="157.5" x14ac:dyDescent="0.25">
      <c r="A17" s="13" t="s">
        <v>44</v>
      </c>
      <c r="B17" s="68" t="s">
        <v>45</v>
      </c>
      <c r="C17" s="67" t="s">
        <v>46</v>
      </c>
      <c r="D17" s="16">
        <v>1</v>
      </c>
      <c r="E17" s="17">
        <v>3787</v>
      </c>
      <c r="F17" s="69">
        <f>+ROUND(D17*E17,2)</f>
        <v>3787</v>
      </c>
      <c r="I17" s="70"/>
      <c r="J17" s="70"/>
    </row>
    <row r="18" spans="1:10" s="4" customFormat="1" x14ac:dyDescent="0.25">
      <c r="A18" s="48"/>
      <c r="B18" s="46" t="s">
        <v>47</v>
      </c>
      <c r="C18" s="48"/>
      <c r="D18" s="48"/>
      <c r="E18" s="48"/>
      <c r="F18" s="47">
        <f>SUM(F17)</f>
        <v>3787</v>
      </c>
      <c r="I18" s="70"/>
      <c r="J18" s="70"/>
    </row>
    <row r="19" spans="1:10" s="4" customFormat="1" ht="15.75" x14ac:dyDescent="0.25">
      <c r="A19" s="19"/>
      <c r="B19" s="42" t="s">
        <v>10</v>
      </c>
      <c r="C19" s="19"/>
      <c r="D19" s="19"/>
      <c r="E19" s="19"/>
      <c r="F19" s="19"/>
      <c r="I19" s="70"/>
      <c r="J19" s="70"/>
    </row>
    <row r="20" spans="1:10" s="4" customFormat="1" ht="45" x14ac:dyDescent="0.25">
      <c r="A20" s="13" t="s">
        <v>11</v>
      </c>
      <c r="B20" s="68" t="s">
        <v>12</v>
      </c>
      <c r="C20" s="20" t="s">
        <v>13</v>
      </c>
      <c r="D20" s="21">
        <v>5611.47</v>
      </c>
      <c r="E20" s="22" t="e">
        <f>+#REF!</f>
        <v>#REF!</v>
      </c>
      <c r="F20" s="22" t="e">
        <f>+ROUND(D20*E20,2)</f>
        <v>#REF!</v>
      </c>
      <c r="I20" s="70"/>
      <c r="J20" s="70"/>
    </row>
    <row r="21" spans="1:10" s="4" customFormat="1" ht="67.5" x14ac:dyDescent="0.25">
      <c r="A21" s="13" t="s">
        <v>14</v>
      </c>
      <c r="B21" s="68" t="s">
        <v>15</v>
      </c>
      <c r="C21" s="20" t="s">
        <v>16</v>
      </c>
      <c r="D21" s="21">
        <f>'3 H'!D17+'3.2 A'!D17</f>
        <v>336.68</v>
      </c>
      <c r="E21" s="22" t="e">
        <f>+#REF!</f>
        <v>#REF!</v>
      </c>
      <c r="F21" s="22" t="e">
        <f>+ROUND(D21*E21,2)</f>
        <v>#REF!</v>
      </c>
      <c r="I21" s="70"/>
      <c r="J21" s="70"/>
    </row>
    <row r="22" spans="1:10" s="4" customFormat="1" x14ac:dyDescent="0.25">
      <c r="A22" s="13"/>
      <c r="B22" s="46" t="s">
        <v>36</v>
      </c>
      <c r="C22" s="20"/>
      <c r="D22" s="21"/>
      <c r="E22" s="22"/>
      <c r="F22" s="23" t="e">
        <f>SUM(F20:F21)</f>
        <v>#REF!</v>
      </c>
      <c r="I22" s="70"/>
      <c r="J22" s="70"/>
    </row>
    <row r="23" spans="1:10" s="4" customFormat="1" x14ac:dyDescent="0.25">
      <c r="A23" s="13"/>
      <c r="B23" s="18"/>
      <c r="C23" s="20"/>
      <c r="D23" s="21"/>
      <c r="E23" s="22"/>
      <c r="F23" s="35"/>
      <c r="I23" s="70"/>
      <c r="J23" s="70"/>
    </row>
    <row r="24" spans="1:10" s="4" customFormat="1" x14ac:dyDescent="0.25">
      <c r="A24" s="13"/>
      <c r="B24" s="42" t="s">
        <v>30</v>
      </c>
      <c r="C24" s="20"/>
      <c r="D24" s="21"/>
      <c r="E24" s="22"/>
      <c r="F24" s="35"/>
      <c r="I24" s="70"/>
      <c r="J24" s="70"/>
    </row>
    <row r="25" spans="1:10" s="4" customFormat="1" ht="56.25" x14ac:dyDescent="0.25">
      <c r="A25" s="13" t="s">
        <v>35</v>
      </c>
      <c r="B25" s="68" t="s">
        <v>40</v>
      </c>
      <c r="C25" s="67" t="s">
        <v>13</v>
      </c>
      <c r="D25" s="16">
        <f>'3 H'!D20+'3.2 A'!D20</f>
        <v>108</v>
      </c>
      <c r="E25" s="17" t="e">
        <f>+#REF!</f>
        <v>#REF!</v>
      </c>
      <c r="F25" s="17" t="e">
        <f>+ROUND(D25*E25,2)</f>
        <v>#REF!</v>
      </c>
      <c r="I25" s="70"/>
      <c r="J25" s="70"/>
    </row>
    <row r="26" spans="1:10" s="4" customFormat="1" x14ac:dyDescent="0.25">
      <c r="A26" s="13"/>
      <c r="B26" s="46" t="s">
        <v>37</v>
      </c>
      <c r="C26" s="20"/>
      <c r="D26" s="21"/>
      <c r="E26" s="22"/>
      <c r="F26" s="23" t="e">
        <f>SUM(F25)</f>
        <v>#REF!</v>
      </c>
      <c r="I26" s="70"/>
      <c r="J26" s="70"/>
    </row>
    <row r="27" spans="1:10" s="4" customFormat="1" x14ac:dyDescent="0.25">
      <c r="A27" s="13"/>
      <c r="B27" s="12"/>
      <c r="C27" s="20"/>
      <c r="D27" s="21"/>
      <c r="E27" s="22"/>
      <c r="F27" s="35"/>
      <c r="J27" s="71"/>
    </row>
    <row r="28" spans="1:10" s="4" customFormat="1" x14ac:dyDescent="0.25">
      <c r="A28" s="13"/>
      <c r="B28" s="12"/>
      <c r="C28" s="20"/>
      <c r="D28" s="21"/>
      <c r="E28" s="22"/>
      <c r="F28" s="24"/>
      <c r="J28" s="71"/>
    </row>
    <row r="29" spans="1:10" x14ac:dyDescent="0.25">
      <c r="E29" s="26" t="s">
        <v>18</v>
      </c>
      <c r="F29" s="23" t="e">
        <f>+F18+F22+F26</f>
        <v>#REF!</v>
      </c>
    </row>
    <row r="30" spans="1:10" x14ac:dyDescent="0.25">
      <c r="E30" s="26" t="s">
        <v>19</v>
      </c>
      <c r="F30" s="24" t="e">
        <f>+ROUND(F29*0.16,2)</f>
        <v>#REF!</v>
      </c>
    </row>
    <row r="31" spans="1:10" x14ac:dyDescent="0.25">
      <c r="E31" s="26" t="s">
        <v>20</v>
      </c>
      <c r="F31" s="23" t="e">
        <f>+F29+F30</f>
        <v>#REF!</v>
      </c>
      <c r="H31" s="27"/>
    </row>
    <row r="32" spans="1:10" x14ac:dyDescent="0.25">
      <c r="B32" s="28"/>
      <c r="F32" s="22"/>
      <c r="H32" s="29"/>
    </row>
    <row r="33" spans="1:6" x14ac:dyDescent="0.25">
      <c r="F33" s="22"/>
    </row>
    <row r="34" spans="1:6" x14ac:dyDescent="0.2">
      <c r="A34" s="89" t="s">
        <v>48</v>
      </c>
      <c r="B34" s="89"/>
      <c r="C34" s="89"/>
      <c r="E34" s="89" t="s">
        <v>29</v>
      </c>
      <c r="F34" s="89"/>
    </row>
    <row r="35" spans="1:6" x14ac:dyDescent="0.2">
      <c r="A35" s="89" t="s">
        <v>49</v>
      </c>
      <c r="B35" s="89"/>
      <c r="C35" s="89"/>
      <c r="E35" s="89" t="s">
        <v>28</v>
      </c>
      <c r="F35" s="89"/>
    </row>
    <row r="38" spans="1:6" x14ac:dyDescent="0.2">
      <c r="A38" s="90"/>
      <c r="B38" s="90"/>
      <c r="C38" s="90"/>
      <c r="D38" s="90"/>
      <c r="E38" s="90"/>
      <c r="F38" s="90"/>
    </row>
    <row r="39" spans="1:6" x14ac:dyDescent="0.2">
      <c r="A39" s="90"/>
      <c r="B39" s="90"/>
      <c r="C39" s="90"/>
      <c r="D39" s="90"/>
      <c r="E39" s="90"/>
      <c r="F39" s="90"/>
    </row>
    <row r="40" spans="1:6" x14ac:dyDescent="0.2">
      <c r="A40" s="30"/>
      <c r="B40" s="30"/>
      <c r="D40" s="41"/>
      <c r="E40" s="91"/>
      <c r="F40" s="91"/>
    </row>
    <row r="41" spans="1:6" x14ac:dyDescent="0.2">
      <c r="A41" s="30"/>
      <c r="B41" s="30"/>
      <c r="D41" s="41"/>
      <c r="E41" s="91"/>
      <c r="F41" s="91"/>
    </row>
  </sheetData>
  <mergeCells count="11">
    <mergeCell ref="A38:F38"/>
    <mergeCell ref="A39:F39"/>
    <mergeCell ref="E40:F40"/>
    <mergeCell ref="E41:F41"/>
    <mergeCell ref="A1:F1"/>
    <mergeCell ref="B9:F9"/>
    <mergeCell ref="A12:F12"/>
    <mergeCell ref="A34:C34"/>
    <mergeCell ref="E34:F34"/>
    <mergeCell ref="A35:C35"/>
    <mergeCell ref="E35:F35"/>
  </mergeCells>
  <conditionalFormatting sqref="E34:E35">
    <cfRule type="cellIs" dxfId="6" priority="1" operator="lessThanOrEqual">
      <formula>0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scale="85" orientation="portrait" r:id="rId1"/>
  <headerFooter>
    <oddHeader>&amp;R&amp;"Arial,Normal"&amp;8&amp;D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41"/>
  <sheetViews>
    <sheetView topLeftCell="A7" workbookViewId="0">
      <selection activeCell="B9" sqref="B9:F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5" width="13.42578125" style="25" customWidth="1"/>
    <col min="6" max="6" width="15.28515625" style="25" customWidth="1"/>
    <col min="7" max="7" width="11.42578125" style="25"/>
    <col min="8" max="8" width="12" style="25" bestFit="1" customWidth="1"/>
    <col min="9" max="9" width="11.42578125" style="25"/>
    <col min="10" max="10" width="15.7109375" style="25" customWidth="1"/>
    <col min="11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</row>
    <row r="2" spans="1:7" s="4" customFormat="1" x14ac:dyDescent="0.25">
      <c r="F2" s="5"/>
    </row>
    <row r="3" spans="1:7" s="4" customFormat="1" x14ac:dyDescent="0.25">
      <c r="F3" s="5"/>
    </row>
    <row r="4" spans="1:7" s="4" customFormat="1" x14ac:dyDescent="0.25">
      <c r="F4" s="5"/>
    </row>
    <row r="5" spans="1:7" s="4" customFormat="1" x14ac:dyDescent="0.25">
      <c r="F5" s="5"/>
    </row>
    <row r="6" spans="1:7" s="4" customFormat="1" x14ac:dyDescent="0.25">
      <c r="F6" s="5"/>
    </row>
    <row r="7" spans="1:7" s="4" customFormat="1" x14ac:dyDescent="0.25">
      <c r="F7" s="5"/>
    </row>
    <row r="8" spans="1:7" s="4" customFormat="1" x14ac:dyDescent="0.25">
      <c r="F8" s="5"/>
    </row>
    <row r="9" spans="1:7" s="4" customFormat="1" ht="34.5" customHeight="1" x14ac:dyDescent="0.25">
      <c r="A9" s="4" t="s">
        <v>1</v>
      </c>
      <c r="B9" s="93" t="s">
        <v>103</v>
      </c>
      <c r="C9" s="93"/>
      <c r="D9" s="93"/>
      <c r="E9" s="93"/>
      <c r="F9" s="93"/>
      <c r="G9" s="6"/>
    </row>
    <row r="10" spans="1:7" s="4" customFormat="1" x14ac:dyDescent="0.25">
      <c r="A10" s="4" t="s">
        <v>2</v>
      </c>
      <c r="B10" s="6" t="s">
        <v>51</v>
      </c>
      <c r="D10" s="6"/>
      <c r="F10" s="5"/>
    </row>
    <row r="11" spans="1:7" s="4" customFormat="1" ht="15.75" thickBot="1" x14ac:dyDescent="0.3">
      <c r="F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</row>
    <row r="14" spans="1:7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</row>
    <row r="16" spans="1:7" s="4" customFormat="1" x14ac:dyDescent="0.25">
      <c r="A16" s="52"/>
      <c r="B16" s="42" t="s">
        <v>43</v>
      </c>
      <c r="C16" s="52"/>
      <c r="D16" s="52"/>
      <c r="E16" s="52"/>
      <c r="F16" s="52"/>
    </row>
    <row r="17" spans="1:10" s="4" customFormat="1" ht="157.5" x14ac:dyDescent="0.25">
      <c r="A17" s="13" t="s">
        <v>44</v>
      </c>
      <c r="B17" s="68" t="s">
        <v>45</v>
      </c>
      <c r="C17" s="67" t="s">
        <v>46</v>
      </c>
      <c r="D17" s="16">
        <v>1</v>
      </c>
      <c r="E17" s="17">
        <v>3787</v>
      </c>
      <c r="F17" s="69">
        <f>+ROUND(D17*E17,2)</f>
        <v>3787</v>
      </c>
      <c r="I17" s="70"/>
      <c r="J17" s="70"/>
    </row>
    <row r="18" spans="1:10" s="4" customFormat="1" x14ac:dyDescent="0.25">
      <c r="A18" s="48"/>
      <c r="B18" s="46" t="s">
        <v>47</v>
      </c>
      <c r="C18" s="48"/>
      <c r="D18" s="48"/>
      <c r="E18" s="48"/>
      <c r="F18" s="47">
        <f>SUM(F17)</f>
        <v>3787</v>
      </c>
      <c r="I18" s="70"/>
      <c r="J18" s="70"/>
    </row>
    <row r="19" spans="1:10" s="4" customFormat="1" ht="15.75" x14ac:dyDescent="0.25">
      <c r="A19" s="19"/>
      <c r="B19" s="42" t="s">
        <v>10</v>
      </c>
      <c r="C19" s="19"/>
      <c r="D19" s="19"/>
      <c r="E19" s="19"/>
      <c r="F19" s="19"/>
      <c r="I19" s="70"/>
      <c r="J19" s="70"/>
    </row>
    <row r="20" spans="1:10" s="4" customFormat="1" ht="45" x14ac:dyDescent="0.25">
      <c r="A20" s="13" t="s">
        <v>11</v>
      </c>
      <c r="B20" s="68" t="s">
        <v>12</v>
      </c>
      <c r="C20" s="20" t="s">
        <v>13</v>
      </c>
      <c r="D20" s="21">
        <f>'6 NH'!D16+'6.2 CR'!D16+'6.3 FV'!D16</f>
        <v>6716.1399999999994</v>
      </c>
      <c r="E20" s="22" t="e">
        <f>+#REF!</f>
        <v>#REF!</v>
      </c>
      <c r="F20" s="22" t="e">
        <f>+ROUND(D20*E20,2)</f>
        <v>#REF!</v>
      </c>
      <c r="I20" s="70"/>
      <c r="J20" s="70"/>
    </row>
    <row r="21" spans="1:10" s="4" customFormat="1" ht="67.5" x14ac:dyDescent="0.25">
      <c r="A21" s="13" t="s">
        <v>14</v>
      </c>
      <c r="B21" s="68" t="s">
        <v>15</v>
      </c>
      <c r="C21" s="20" t="s">
        <v>16</v>
      </c>
      <c r="D21" s="21">
        <f>'6 NH'!D17+'6.2 CR'!D17+'6.3 FV'!D17</f>
        <v>402.97</v>
      </c>
      <c r="E21" s="22" t="e">
        <f>+#REF!</f>
        <v>#REF!</v>
      </c>
      <c r="F21" s="22" t="e">
        <f>+ROUND(D21*E21,2)</f>
        <v>#REF!</v>
      </c>
      <c r="I21" s="70"/>
      <c r="J21" s="70"/>
    </row>
    <row r="22" spans="1:10" s="4" customFormat="1" x14ac:dyDescent="0.25">
      <c r="A22" s="13"/>
      <c r="B22" s="46" t="s">
        <v>36</v>
      </c>
      <c r="C22" s="20"/>
      <c r="D22" s="21"/>
      <c r="E22" s="22"/>
      <c r="F22" s="23" t="e">
        <f>SUM(F20:F21)</f>
        <v>#REF!</v>
      </c>
      <c r="I22" s="70"/>
      <c r="J22" s="70"/>
    </row>
    <row r="23" spans="1:10" s="4" customFormat="1" x14ac:dyDescent="0.25">
      <c r="A23" s="13"/>
      <c r="B23" s="18"/>
      <c r="C23" s="20"/>
      <c r="D23" s="21"/>
      <c r="E23" s="22"/>
      <c r="F23" s="35"/>
      <c r="I23" s="70"/>
      <c r="J23" s="70"/>
    </row>
    <row r="24" spans="1:10" s="4" customFormat="1" x14ac:dyDescent="0.25">
      <c r="A24" s="13"/>
      <c r="B24" s="42" t="s">
        <v>30</v>
      </c>
      <c r="C24" s="20"/>
      <c r="D24" s="21"/>
      <c r="E24" s="22"/>
      <c r="F24" s="35"/>
      <c r="I24" s="70"/>
      <c r="J24" s="70"/>
    </row>
    <row r="25" spans="1:10" s="4" customFormat="1" ht="56.25" x14ac:dyDescent="0.25">
      <c r="A25" s="13" t="s">
        <v>35</v>
      </c>
      <c r="B25" s="68" t="s">
        <v>40</v>
      </c>
      <c r="C25" s="67" t="s">
        <v>13</v>
      </c>
      <c r="D25" s="16">
        <f>'6 NH'!D20+'6.2 CR'!D20+'6.3 FV'!D20</f>
        <v>161</v>
      </c>
      <c r="E25" s="17" t="e">
        <f>+#REF!</f>
        <v>#REF!</v>
      </c>
      <c r="F25" s="17" t="e">
        <f>+ROUND(D25*E25,2)</f>
        <v>#REF!</v>
      </c>
      <c r="I25" s="70"/>
      <c r="J25" s="70"/>
    </row>
    <row r="26" spans="1:10" s="4" customFormat="1" x14ac:dyDescent="0.25">
      <c r="A26" s="13"/>
      <c r="B26" s="46" t="s">
        <v>37</v>
      </c>
      <c r="C26" s="20"/>
      <c r="D26" s="21"/>
      <c r="E26" s="22"/>
      <c r="F26" s="23" t="e">
        <f>SUM(F25)</f>
        <v>#REF!</v>
      </c>
      <c r="I26" s="70"/>
      <c r="J26" s="70"/>
    </row>
    <row r="27" spans="1:10" s="4" customFormat="1" x14ac:dyDescent="0.25">
      <c r="A27" s="13"/>
      <c r="B27" s="12"/>
      <c r="C27" s="20"/>
      <c r="D27" s="21"/>
      <c r="E27" s="22"/>
      <c r="F27" s="35"/>
      <c r="J27" s="71"/>
    </row>
    <row r="28" spans="1:10" s="4" customFormat="1" x14ac:dyDescent="0.25">
      <c r="A28" s="13"/>
      <c r="B28" s="12"/>
      <c r="C28" s="20"/>
      <c r="D28" s="21"/>
      <c r="E28" s="22"/>
      <c r="F28" s="24"/>
      <c r="J28" s="71"/>
    </row>
    <row r="29" spans="1:10" x14ac:dyDescent="0.25">
      <c r="E29" s="26" t="s">
        <v>18</v>
      </c>
      <c r="F29" s="23" t="e">
        <f>+F18+F22+F26</f>
        <v>#REF!</v>
      </c>
    </row>
    <row r="30" spans="1:10" x14ac:dyDescent="0.25">
      <c r="E30" s="26" t="s">
        <v>19</v>
      </c>
      <c r="F30" s="24" t="e">
        <f>+ROUND(F29*0.16,2)</f>
        <v>#REF!</v>
      </c>
    </row>
    <row r="31" spans="1:10" x14ac:dyDescent="0.25">
      <c r="E31" s="26" t="s">
        <v>20</v>
      </c>
      <c r="F31" s="23" t="e">
        <f>+F29+F30</f>
        <v>#REF!</v>
      </c>
      <c r="H31" s="27"/>
    </row>
    <row r="32" spans="1:10" x14ac:dyDescent="0.25">
      <c r="B32" s="28"/>
      <c r="F32" s="22"/>
      <c r="H32" s="29"/>
    </row>
    <row r="33" spans="1:6" x14ac:dyDescent="0.25">
      <c r="F33" s="22"/>
    </row>
    <row r="34" spans="1:6" x14ac:dyDescent="0.2">
      <c r="A34" s="89" t="s">
        <v>48</v>
      </c>
      <c r="B34" s="89"/>
      <c r="C34" s="89"/>
      <c r="E34" s="89" t="s">
        <v>29</v>
      </c>
      <c r="F34" s="89"/>
    </row>
    <row r="35" spans="1:6" x14ac:dyDescent="0.2">
      <c r="A35" s="89" t="s">
        <v>49</v>
      </c>
      <c r="B35" s="89"/>
      <c r="C35" s="89"/>
      <c r="E35" s="89" t="s">
        <v>28</v>
      </c>
      <c r="F35" s="89"/>
    </row>
    <row r="38" spans="1:6" x14ac:dyDescent="0.2">
      <c r="A38" s="90"/>
      <c r="B38" s="90"/>
      <c r="C38" s="90"/>
      <c r="D38" s="90"/>
      <c r="E38" s="90"/>
      <c r="F38" s="90"/>
    </row>
    <row r="39" spans="1:6" x14ac:dyDescent="0.2">
      <c r="A39" s="90"/>
      <c r="B39" s="90"/>
      <c r="C39" s="90"/>
      <c r="D39" s="90"/>
      <c r="E39" s="90"/>
      <c r="F39" s="90"/>
    </row>
    <row r="40" spans="1:6" x14ac:dyDescent="0.2">
      <c r="A40" s="30"/>
      <c r="B40" s="30"/>
      <c r="D40" s="41"/>
      <c r="E40" s="91"/>
      <c r="F40" s="91"/>
    </row>
    <row r="41" spans="1:6" x14ac:dyDescent="0.2">
      <c r="A41" s="30"/>
      <c r="B41" s="30"/>
      <c r="D41" s="41"/>
      <c r="E41" s="91"/>
      <c r="F41" s="91"/>
    </row>
  </sheetData>
  <mergeCells count="11">
    <mergeCell ref="A38:F38"/>
    <mergeCell ref="A39:F39"/>
    <mergeCell ref="E40:F40"/>
    <mergeCell ref="E41:F41"/>
    <mergeCell ref="A1:F1"/>
    <mergeCell ref="B9:F9"/>
    <mergeCell ref="A12:F12"/>
    <mergeCell ref="A34:C34"/>
    <mergeCell ref="E34:F34"/>
    <mergeCell ref="A35:C35"/>
    <mergeCell ref="E35:F35"/>
  </mergeCells>
  <conditionalFormatting sqref="E34:E35">
    <cfRule type="cellIs" dxfId="5" priority="1" operator="lessThanOrEqual">
      <formula>0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scale="85" orientation="portrait" r:id="rId1"/>
  <headerFooter>
    <oddHeader>&amp;R&amp;"Arial,Normal"&amp;8&amp;D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57"/>
  <sheetViews>
    <sheetView tabSelected="1" view="pageBreakPreview" zoomScale="200" zoomScaleNormal="100" zoomScaleSheetLayoutView="200" workbookViewId="0">
      <selection activeCell="B4" sqref="B4"/>
    </sheetView>
  </sheetViews>
  <sheetFormatPr baseColWidth="10" defaultRowHeight="15" x14ac:dyDescent="0.25"/>
  <cols>
    <col min="1" max="1" width="9" style="25" customWidth="1"/>
    <col min="2" max="2" width="65.28515625" style="25" customWidth="1"/>
    <col min="3" max="3" width="9.42578125" style="25" customWidth="1"/>
    <col min="4" max="4" width="13.42578125" style="25" customWidth="1"/>
    <col min="5" max="5" width="12.140625" style="25" customWidth="1"/>
    <col min="6" max="6" width="10.85546875" style="25" customWidth="1"/>
    <col min="7" max="7" width="11.42578125" style="25"/>
    <col min="8" max="8" width="15.140625" style="25" bestFit="1" customWidth="1"/>
    <col min="9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</row>
    <row r="2" spans="1:7" s="4" customFormat="1" x14ac:dyDescent="0.25">
      <c r="F2" s="5"/>
    </row>
    <row r="3" spans="1:7" s="4" customFormat="1" x14ac:dyDescent="0.25">
      <c r="F3" s="5"/>
    </row>
    <row r="4" spans="1:7" s="4" customFormat="1" ht="10.5" customHeight="1" x14ac:dyDescent="0.25">
      <c r="F4" s="5"/>
    </row>
    <row r="5" spans="1:7" s="4" customFormat="1" x14ac:dyDescent="0.25">
      <c r="A5" s="4" t="s">
        <v>120</v>
      </c>
      <c r="B5" s="6" t="s">
        <v>121</v>
      </c>
      <c r="F5" s="5"/>
    </row>
    <row r="6" spans="1:7" s="4" customFormat="1" ht="48" customHeight="1" x14ac:dyDescent="0.25">
      <c r="A6" s="4" t="s">
        <v>1</v>
      </c>
      <c r="B6" s="95" t="s">
        <v>132</v>
      </c>
      <c r="C6" s="95"/>
      <c r="D6" s="95"/>
      <c r="E6" s="95"/>
      <c r="F6" s="95"/>
    </row>
    <row r="7" spans="1:7" s="4" customFormat="1" x14ac:dyDescent="0.25">
      <c r="A7" s="4" t="s">
        <v>2</v>
      </c>
      <c r="B7" s="6" t="s">
        <v>51</v>
      </c>
      <c r="D7" s="6"/>
      <c r="F7" s="5"/>
    </row>
    <row r="8" spans="1:7" s="4" customFormat="1" ht="9.75" customHeight="1" x14ac:dyDescent="0.25">
      <c r="B8" s="6"/>
      <c r="F8" s="5"/>
    </row>
    <row r="9" spans="1:7" s="4" customFormat="1" x14ac:dyDescent="0.2">
      <c r="A9" s="96" t="s">
        <v>126</v>
      </c>
      <c r="B9" s="96"/>
      <c r="C9" s="96"/>
      <c r="D9" s="96"/>
      <c r="E9" s="96"/>
      <c r="F9" s="96"/>
      <c r="G9" s="96"/>
    </row>
    <row r="10" spans="1:7" s="4" customFormat="1" ht="8.25" customHeight="1" thickBot="1" x14ac:dyDescent="0.3">
      <c r="A10" s="7"/>
      <c r="B10" s="7"/>
      <c r="C10" s="7"/>
      <c r="D10" s="7"/>
      <c r="E10" s="7"/>
      <c r="F10" s="7"/>
    </row>
    <row r="11" spans="1:7" s="4" customFormat="1" ht="16.5" thickTop="1" thickBot="1" x14ac:dyDescent="0.3">
      <c r="A11" s="76" t="s">
        <v>4</v>
      </c>
      <c r="B11" s="76" t="s">
        <v>5</v>
      </c>
      <c r="C11" s="76" t="s">
        <v>6</v>
      </c>
      <c r="D11" s="76" t="s">
        <v>7</v>
      </c>
      <c r="E11" s="76" t="s">
        <v>8</v>
      </c>
      <c r="F11" s="76" t="s">
        <v>9</v>
      </c>
    </row>
    <row r="12" spans="1:7" s="4" customFormat="1" ht="15.75" thickTop="1" x14ac:dyDescent="0.25">
      <c r="A12" s="55"/>
      <c r="B12" s="42"/>
      <c r="C12" s="55"/>
      <c r="D12" s="55"/>
      <c r="E12" s="55"/>
      <c r="F12" s="55"/>
    </row>
    <row r="13" spans="1:7" s="4" customFormat="1" ht="33.75" x14ac:dyDescent="0.25">
      <c r="A13" s="81" t="s">
        <v>127</v>
      </c>
      <c r="B13" s="12" t="s">
        <v>101</v>
      </c>
      <c r="C13" s="82" t="s">
        <v>128</v>
      </c>
      <c r="D13" s="83">
        <v>1</v>
      </c>
      <c r="E13" s="50"/>
      <c r="F13" s="17"/>
    </row>
    <row r="14" spans="1:7" s="4" customFormat="1" ht="33.75" x14ac:dyDescent="0.25">
      <c r="A14" s="81" t="s">
        <v>129</v>
      </c>
      <c r="B14" s="12" t="s">
        <v>106</v>
      </c>
      <c r="C14" s="82" t="s">
        <v>128</v>
      </c>
      <c r="D14" s="83">
        <v>1</v>
      </c>
      <c r="E14" s="50"/>
      <c r="F14" s="17"/>
    </row>
    <row r="15" spans="1:7" s="4" customFormat="1" ht="36" customHeight="1" x14ac:dyDescent="0.25">
      <c r="A15" s="81" t="s">
        <v>133</v>
      </c>
      <c r="B15" s="12" t="s">
        <v>111</v>
      </c>
      <c r="C15" s="82" t="s">
        <v>128</v>
      </c>
      <c r="D15" s="83">
        <v>1</v>
      </c>
      <c r="E15" s="50"/>
      <c r="F15" s="17"/>
    </row>
    <row r="16" spans="1:7" s="4" customFormat="1" ht="35.25" customHeight="1" x14ac:dyDescent="0.25">
      <c r="A16" s="81" t="s">
        <v>134</v>
      </c>
      <c r="B16" s="12" t="s">
        <v>83</v>
      </c>
      <c r="C16" s="82" t="s">
        <v>128</v>
      </c>
      <c r="D16" s="83">
        <v>1</v>
      </c>
      <c r="E16" s="50"/>
      <c r="F16" s="17"/>
    </row>
    <row r="17" spans="1:6" s="4" customFormat="1" ht="35.25" customHeight="1" x14ac:dyDescent="0.25">
      <c r="A17" s="81" t="s">
        <v>135</v>
      </c>
      <c r="B17" s="12" t="s">
        <v>107</v>
      </c>
      <c r="C17" s="82" t="s">
        <v>128</v>
      </c>
      <c r="D17" s="83">
        <v>1</v>
      </c>
      <c r="E17" s="50"/>
      <c r="F17" s="17"/>
    </row>
    <row r="18" spans="1:6" s="4" customFormat="1" ht="46.5" customHeight="1" x14ac:dyDescent="0.25">
      <c r="A18" s="81" t="s">
        <v>136</v>
      </c>
      <c r="B18" s="12" t="s">
        <v>108</v>
      </c>
      <c r="C18" s="82" t="s">
        <v>128</v>
      </c>
      <c r="D18" s="83">
        <v>1</v>
      </c>
      <c r="E18" s="50"/>
      <c r="F18" s="17"/>
    </row>
    <row r="19" spans="1:6" s="4" customFormat="1" ht="33.75" x14ac:dyDescent="0.25">
      <c r="A19" s="81" t="s">
        <v>130</v>
      </c>
      <c r="B19" s="12" t="s">
        <v>100</v>
      </c>
      <c r="C19" s="82" t="s">
        <v>128</v>
      </c>
      <c r="D19" s="83">
        <v>1</v>
      </c>
      <c r="E19" s="50"/>
      <c r="F19" s="17"/>
    </row>
    <row r="20" spans="1:6" s="4" customFormat="1" ht="33.75" x14ac:dyDescent="0.25">
      <c r="A20" s="81" t="s">
        <v>138</v>
      </c>
      <c r="B20" s="12" t="s">
        <v>78</v>
      </c>
      <c r="C20" s="82" t="s">
        <v>128</v>
      </c>
      <c r="D20" s="83">
        <v>1</v>
      </c>
      <c r="E20" s="50"/>
      <c r="F20" s="17"/>
    </row>
    <row r="21" spans="1:6" s="4" customFormat="1" ht="33.75" x14ac:dyDescent="0.25">
      <c r="A21" s="81" t="s">
        <v>137</v>
      </c>
      <c r="B21" s="12" t="s">
        <v>114</v>
      </c>
      <c r="C21" s="82" t="s">
        <v>128</v>
      </c>
      <c r="D21" s="83">
        <v>1</v>
      </c>
      <c r="E21" s="50"/>
      <c r="F21" s="17"/>
    </row>
    <row r="22" spans="1:6" s="4" customFormat="1" ht="33.75" x14ac:dyDescent="0.25">
      <c r="A22" s="81" t="s">
        <v>139</v>
      </c>
      <c r="B22" s="12" t="s">
        <v>164</v>
      </c>
      <c r="C22" s="82" t="s">
        <v>128</v>
      </c>
      <c r="D22" s="83">
        <v>1</v>
      </c>
      <c r="E22" s="50"/>
      <c r="F22" s="17"/>
    </row>
    <row r="23" spans="1:6" s="4" customFormat="1" ht="33.75" x14ac:dyDescent="0.25">
      <c r="A23" s="81" t="s">
        <v>140</v>
      </c>
      <c r="B23" s="12" t="s">
        <v>97</v>
      </c>
      <c r="C23" s="82" t="s">
        <v>128</v>
      </c>
      <c r="D23" s="83">
        <v>1</v>
      </c>
      <c r="E23" s="50"/>
      <c r="F23" s="17"/>
    </row>
    <row r="24" spans="1:6" s="4" customFormat="1" ht="36" customHeight="1" x14ac:dyDescent="0.25">
      <c r="A24" s="81" t="s">
        <v>141</v>
      </c>
      <c r="B24" s="12" t="s">
        <v>165</v>
      </c>
      <c r="C24" s="82" t="s">
        <v>128</v>
      </c>
      <c r="D24" s="83">
        <v>1</v>
      </c>
      <c r="E24" s="50"/>
      <c r="F24" s="17"/>
    </row>
    <row r="25" spans="1:6" s="4" customFormat="1" ht="33.75" customHeight="1" x14ac:dyDescent="0.25">
      <c r="A25" s="81" t="s">
        <v>142</v>
      </c>
      <c r="B25" s="12" t="s">
        <v>76</v>
      </c>
      <c r="C25" s="82" t="s">
        <v>128</v>
      </c>
      <c r="D25" s="83">
        <v>1</v>
      </c>
      <c r="E25" s="50"/>
      <c r="F25" s="17"/>
    </row>
    <row r="26" spans="1:6" s="4" customFormat="1" ht="45" x14ac:dyDescent="0.25">
      <c r="A26" s="81" t="s">
        <v>143</v>
      </c>
      <c r="B26" s="12" t="s">
        <v>86</v>
      </c>
      <c r="C26" s="82" t="s">
        <v>128</v>
      </c>
      <c r="D26" s="83">
        <v>1</v>
      </c>
      <c r="E26" s="50"/>
      <c r="F26" s="17"/>
    </row>
    <row r="27" spans="1:6" s="4" customFormat="1" ht="33.75" x14ac:dyDescent="0.25">
      <c r="A27" s="81" t="s">
        <v>144</v>
      </c>
      <c r="B27" s="12" t="s">
        <v>88</v>
      </c>
      <c r="C27" s="82" t="s">
        <v>128</v>
      </c>
      <c r="D27" s="83">
        <v>1</v>
      </c>
      <c r="E27" s="50"/>
      <c r="F27" s="17"/>
    </row>
    <row r="28" spans="1:6" s="4" customFormat="1" ht="33.75" x14ac:dyDescent="0.25">
      <c r="A28" s="81" t="s">
        <v>145</v>
      </c>
      <c r="B28" s="12" t="s">
        <v>89</v>
      </c>
      <c r="C28" s="82" t="s">
        <v>128</v>
      </c>
      <c r="D28" s="83">
        <v>1</v>
      </c>
      <c r="E28" s="50"/>
      <c r="F28" s="17"/>
    </row>
    <row r="29" spans="1:6" s="4" customFormat="1" ht="33.75" x14ac:dyDescent="0.25">
      <c r="A29" s="81" t="s">
        <v>146</v>
      </c>
      <c r="B29" s="12" t="s">
        <v>166</v>
      </c>
      <c r="C29" s="82" t="s">
        <v>128</v>
      </c>
      <c r="D29" s="83">
        <v>1</v>
      </c>
      <c r="E29" s="50"/>
      <c r="F29" s="17"/>
    </row>
    <row r="30" spans="1:6" s="4" customFormat="1" ht="33.75" x14ac:dyDescent="0.25">
      <c r="A30" s="81" t="s">
        <v>147</v>
      </c>
      <c r="B30" s="12" t="s">
        <v>94</v>
      </c>
      <c r="C30" s="82" t="s">
        <v>128</v>
      </c>
      <c r="D30" s="83">
        <v>1</v>
      </c>
      <c r="E30" s="50"/>
      <c r="F30" s="17"/>
    </row>
    <row r="31" spans="1:6" s="4" customFormat="1" ht="33.75" x14ac:dyDescent="0.25">
      <c r="A31" s="81" t="s">
        <v>148</v>
      </c>
      <c r="B31" s="12" t="s">
        <v>95</v>
      </c>
      <c r="C31" s="82" t="s">
        <v>128</v>
      </c>
      <c r="D31" s="83">
        <v>1</v>
      </c>
      <c r="E31" s="50"/>
      <c r="F31" s="17"/>
    </row>
    <row r="32" spans="1:6" s="4" customFormat="1" ht="33" customHeight="1" x14ac:dyDescent="0.25">
      <c r="A32" s="81" t="s">
        <v>149</v>
      </c>
      <c r="B32" s="12" t="s">
        <v>96</v>
      </c>
      <c r="C32" s="82" t="s">
        <v>128</v>
      </c>
      <c r="D32" s="83">
        <v>1</v>
      </c>
      <c r="E32" s="50"/>
      <c r="F32" s="17"/>
    </row>
    <row r="33" spans="1:6" s="4" customFormat="1" ht="33.75" x14ac:dyDescent="0.25">
      <c r="A33" s="81" t="s">
        <v>150</v>
      </c>
      <c r="B33" s="12" t="s">
        <v>109</v>
      </c>
      <c r="C33" s="82" t="s">
        <v>128</v>
      </c>
      <c r="D33" s="83">
        <v>1</v>
      </c>
      <c r="E33" s="50"/>
      <c r="F33" s="17"/>
    </row>
    <row r="34" spans="1:6" s="4" customFormat="1" ht="33.75" x14ac:dyDescent="0.25">
      <c r="A34" s="81" t="s">
        <v>151</v>
      </c>
      <c r="B34" s="12" t="s">
        <v>110</v>
      </c>
      <c r="C34" s="82" t="s">
        <v>128</v>
      </c>
      <c r="D34" s="83">
        <v>1</v>
      </c>
      <c r="E34" s="50"/>
      <c r="F34" s="17"/>
    </row>
    <row r="35" spans="1:6" s="4" customFormat="1" ht="33.75" x14ac:dyDescent="0.25">
      <c r="A35" s="81" t="s">
        <v>152</v>
      </c>
      <c r="B35" s="12" t="s">
        <v>98</v>
      </c>
      <c r="C35" s="82" t="s">
        <v>128</v>
      </c>
      <c r="D35" s="83">
        <v>1</v>
      </c>
      <c r="E35" s="50"/>
      <c r="F35" s="17"/>
    </row>
    <row r="36" spans="1:6" s="4" customFormat="1" ht="33.75" x14ac:dyDescent="0.25">
      <c r="A36" s="81" t="s">
        <v>153</v>
      </c>
      <c r="B36" s="12" t="s">
        <v>167</v>
      </c>
      <c r="C36" s="82" t="s">
        <v>128</v>
      </c>
      <c r="D36" s="83">
        <v>1</v>
      </c>
      <c r="E36" s="50"/>
      <c r="F36" s="17"/>
    </row>
    <row r="37" spans="1:6" s="4" customFormat="1" ht="33.75" x14ac:dyDescent="0.25">
      <c r="A37" s="81" t="s">
        <v>154</v>
      </c>
      <c r="B37" s="12" t="s">
        <v>112</v>
      </c>
      <c r="C37" s="82" t="s">
        <v>128</v>
      </c>
      <c r="D37" s="83">
        <v>1</v>
      </c>
      <c r="E37" s="50"/>
      <c r="F37" s="17"/>
    </row>
    <row r="38" spans="1:6" s="4" customFormat="1" ht="33.75" x14ac:dyDescent="0.25">
      <c r="A38" s="81" t="s">
        <v>155</v>
      </c>
      <c r="B38" s="12" t="s">
        <v>113</v>
      </c>
      <c r="C38" s="82" t="s">
        <v>128</v>
      </c>
      <c r="D38" s="83">
        <v>1</v>
      </c>
      <c r="E38" s="50"/>
      <c r="F38" s="17"/>
    </row>
    <row r="39" spans="1:6" s="4" customFormat="1" ht="33.75" x14ac:dyDescent="0.25">
      <c r="A39" s="81" t="s">
        <v>156</v>
      </c>
      <c r="B39" s="12" t="s">
        <v>79</v>
      </c>
      <c r="C39" s="82" t="s">
        <v>128</v>
      </c>
      <c r="D39" s="83">
        <v>1</v>
      </c>
      <c r="E39" s="50"/>
      <c r="F39" s="17"/>
    </row>
    <row r="40" spans="1:6" s="4" customFormat="1" ht="33.75" x14ac:dyDescent="0.25">
      <c r="A40" s="81" t="s">
        <v>157</v>
      </c>
      <c r="B40" s="12" t="s">
        <v>80</v>
      </c>
      <c r="C40" s="82" t="s">
        <v>128</v>
      </c>
      <c r="D40" s="83">
        <v>1</v>
      </c>
      <c r="E40" s="50"/>
      <c r="F40" s="17"/>
    </row>
    <row r="41" spans="1:6" s="4" customFormat="1" ht="45" x14ac:dyDescent="0.25">
      <c r="A41" s="81" t="s">
        <v>158</v>
      </c>
      <c r="B41" s="12" t="s">
        <v>81</v>
      </c>
      <c r="C41" s="82" t="s">
        <v>128</v>
      </c>
      <c r="D41" s="83">
        <v>1</v>
      </c>
      <c r="E41" s="50"/>
      <c r="F41" s="17"/>
    </row>
    <row r="42" spans="1:6" s="4" customFormat="1" ht="33.75" x14ac:dyDescent="0.25">
      <c r="A42" s="81" t="s">
        <v>159</v>
      </c>
      <c r="B42" s="12" t="s">
        <v>168</v>
      </c>
      <c r="C42" s="82" t="s">
        <v>128</v>
      </c>
      <c r="D42" s="83">
        <v>1</v>
      </c>
      <c r="E42" s="50"/>
      <c r="F42" s="17"/>
    </row>
    <row r="43" spans="1:6" s="4" customFormat="1" ht="33.75" x14ac:dyDescent="0.25">
      <c r="A43" s="81" t="s">
        <v>160</v>
      </c>
      <c r="B43" s="12" t="s">
        <v>84</v>
      </c>
      <c r="C43" s="82" t="s">
        <v>128</v>
      </c>
      <c r="D43" s="83">
        <v>1</v>
      </c>
      <c r="E43" s="50"/>
      <c r="F43" s="17"/>
    </row>
    <row r="44" spans="1:6" s="4" customFormat="1" ht="33.75" x14ac:dyDescent="0.25">
      <c r="A44" s="81" t="s">
        <v>161</v>
      </c>
      <c r="B44" s="12" t="s">
        <v>87</v>
      </c>
      <c r="C44" s="82" t="s">
        <v>128</v>
      </c>
      <c r="D44" s="83">
        <v>1</v>
      </c>
      <c r="E44" s="50"/>
      <c r="F44" s="17"/>
    </row>
    <row r="45" spans="1:6" s="4" customFormat="1" ht="33.75" x14ac:dyDescent="0.25">
      <c r="A45" s="81" t="s">
        <v>162</v>
      </c>
      <c r="B45" s="12" t="s">
        <v>92</v>
      </c>
      <c r="C45" s="82" t="s">
        <v>128</v>
      </c>
      <c r="D45" s="83">
        <v>1</v>
      </c>
      <c r="E45" s="50"/>
      <c r="F45" s="17"/>
    </row>
    <row r="46" spans="1:6" s="4" customFormat="1" ht="36" customHeight="1" x14ac:dyDescent="0.25">
      <c r="A46" s="81" t="s">
        <v>163</v>
      </c>
      <c r="B46" s="12" t="s">
        <v>169</v>
      </c>
      <c r="C46" s="82" t="s">
        <v>128</v>
      </c>
      <c r="D46" s="83">
        <v>1</v>
      </c>
      <c r="E46" s="50"/>
      <c r="F46" s="17"/>
    </row>
    <row r="47" spans="1:6" s="4" customFormat="1" ht="33.75" x14ac:dyDescent="0.25">
      <c r="A47" s="81" t="s">
        <v>131</v>
      </c>
      <c r="B47" s="12" t="s">
        <v>116</v>
      </c>
      <c r="C47" s="82" t="s">
        <v>128</v>
      </c>
      <c r="D47" s="83">
        <v>1</v>
      </c>
      <c r="E47" s="50"/>
      <c r="F47" s="17"/>
    </row>
    <row r="48" spans="1:6" x14ac:dyDescent="0.25">
      <c r="C48" s="82"/>
      <c r="D48" s="83"/>
      <c r="E48" s="79" t="s">
        <v>122</v>
      </c>
      <c r="F48" s="23"/>
    </row>
    <row r="49" spans="1:8" x14ac:dyDescent="0.25">
      <c r="C49" s="82"/>
      <c r="D49" s="83"/>
      <c r="E49" s="79" t="s">
        <v>19</v>
      </c>
      <c r="F49" s="24"/>
    </row>
    <row r="50" spans="1:8" x14ac:dyDescent="0.25">
      <c r="C50" s="82"/>
      <c r="D50" s="83"/>
      <c r="E50" s="79" t="s">
        <v>20</v>
      </c>
      <c r="F50" s="23"/>
      <c r="H50" s="27"/>
    </row>
    <row r="51" spans="1:8" x14ac:dyDescent="0.25">
      <c r="B51" s="28"/>
      <c r="C51" s="82"/>
      <c r="D51" s="83"/>
      <c r="E51" s="79" t="s">
        <v>123</v>
      </c>
      <c r="F51" s="22"/>
      <c r="H51" s="27"/>
    </row>
    <row r="52" spans="1:8" x14ac:dyDescent="0.25">
      <c r="B52" s="28"/>
      <c r="F52" s="22"/>
      <c r="H52" s="27"/>
    </row>
    <row r="53" spans="1:8" x14ac:dyDescent="0.15">
      <c r="A53" s="80" t="s">
        <v>124</v>
      </c>
      <c r="B53" s="28"/>
      <c r="F53" s="22"/>
      <c r="H53" s="27"/>
    </row>
    <row r="54" spans="1:8" x14ac:dyDescent="0.15">
      <c r="A54" s="80" t="s">
        <v>125</v>
      </c>
      <c r="B54" s="28"/>
      <c r="F54" s="22"/>
      <c r="H54" s="27"/>
    </row>
    <row r="55" spans="1:8" x14ac:dyDescent="0.25">
      <c r="B55" s="28"/>
      <c r="F55" s="22"/>
      <c r="H55" s="27"/>
    </row>
    <row r="56" spans="1:8" x14ac:dyDescent="0.25">
      <c r="B56" s="28"/>
      <c r="F56" s="22"/>
      <c r="H56" s="27"/>
    </row>
    <row r="57" spans="1:8" x14ac:dyDescent="0.25">
      <c r="B57" s="28"/>
      <c r="F57" s="22"/>
      <c r="H57" s="27"/>
    </row>
  </sheetData>
  <mergeCells count="3">
    <mergeCell ref="A1:F1"/>
    <mergeCell ref="B6:F6"/>
    <mergeCell ref="A9:G9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28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9" style="25" customWidth="1"/>
    <col min="4" max="4" width="11.5703125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9.5" customHeight="1" x14ac:dyDescent="0.25">
      <c r="A9" s="4" t="s">
        <v>1</v>
      </c>
      <c r="B9" s="95" t="s">
        <v>101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8" t="s">
        <v>42</v>
      </c>
      <c r="C16" s="53" t="s">
        <v>13</v>
      </c>
      <c r="D16" s="49">
        <v>4698.84</v>
      </c>
      <c r="E16" s="50"/>
      <c r="F16" s="50"/>
      <c r="G16" s="17"/>
    </row>
    <row r="17" spans="1:9" s="4" customFormat="1" ht="67.5" x14ac:dyDescent="0.25">
      <c r="A17" s="13" t="s">
        <v>14</v>
      </c>
      <c r="B17" s="68" t="s">
        <v>39</v>
      </c>
      <c r="C17" s="53" t="s">
        <v>16</v>
      </c>
      <c r="D17" s="49">
        <v>281.93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120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s="4" customFormat="1" x14ac:dyDescent="0.25">
      <c r="A23" s="25"/>
      <c r="B23" s="25"/>
      <c r="C23" s="25"/>
      <c r="D23" s="25"/>
      <c r="E23" s="79" t="s">
        <v>122</v>
      </c>
      <c r="F23" s="22"/>
      <c r="G23" s="24"/>
    </row>
    <row r="24" spans="1:9" x14ac:dyDescent="0.25">
      <c r="E24" s="79" t="s">
        <v>19</v>
      </c>
      <c r="F24" s="28"/>
      <c r="G24" s="23"/>
    </row>
    <row r="25" spans="1:9" x14ac:dyDescent="0.25">
      <c r="E25" s="79" t="s">
        <v>20</v>
      </c>
      <c r="F25" s="28"/>
      <c r="G25" s="24"/>
    </row>
    <row r="26" spans="1:9" x14ac:dyDescent="0.25">
      <c r="B26" s="28"/>
      <c r="E26" s="79" t="s">
        <v>123</v>
      </c>
      <c r="F26" s="28"/>
      <c r="G26" s="23"/>
      <c r="I26" s="27"/>
    </row>
    <row r="27" spans="1:9" x14ac:dyDescent="0.15">
      <c r="A27" s="80" t="s">
        <v>124</v>
      </c>
      <c r="B27" s="28"/>
      <c r="F27" s="28"/>
      <c r="G27" s="35"/>
      <c r="I27" s="27"/>
    </row>
    <row r="28" spans="1:9" x14ac:dyDescent="0.15">
      <c r="A28" s="80" t="s">
        <v>125</v>
      </c>
      <c r="B28" s="28"/>
      <c r="F28" s="28"/>
      <c r="G28" s="35"/>
      <c r="I28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28"/>
  <sheetViews>
    <sheetView view="pageBreakPreview" topLeftCell="A4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9.28515625" style="25" customWidth="1"/>
    <col min="4" max="4" width="10.140625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5" customHeight="1" x14ac:dyDescent="0.25">
      <c r="A9" s="4" t="s">
        <v>1</v>
      </c>
      <c r="B9" s="95" t="s">
        <v>106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8" t="s">
        <v>42</v>
      </c>
      <c r="C16" s="53" t="s">
        <v>13</v>
      </c>
      <c r="D16" s="49">
        <v>1160.08</v>
      </c>
      <c r="E16" s="50"/>
      <c r="F16" s="50"/>
      <c r="G16" s="17"/>
    </row>
    <row r="17" spans="1:9" s="4" customFormat="1" ht="67.5" x14ac:dyDescent="0.25">
      <c r="A17" s="13" t="s">
        <v>14</v>
      </c>
      <c r="B17" s="68" t="s">
        <v>39</v>
      </c>
      <c r="C17" s="53" t="s">
        <v>16</v>
      </c>
      <c r="D17" s="49">
        <v>69.599999999999994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6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s="4" customFormat="1" x14ac:dyDescent="0.25">
      <c r="A23" s="25"/>
      <c r="B23" s="25"/>
      <c r="C23" s="25"/>
      <c r="D23" s="25"/>
      <c r="E23" s="79" t="s">
        <v>122</v>
      </c>
      <c r="F23" s="22"/>
      <c r="G23" s="24"/>
    </row>
    <row r="24" spans="1:9" x14ac:dyDescent="0.25">
      <c r="E24" s="79" t="s">
        <v>19</v>
      </c>
      <c r="F24" s="28"/>
      <c r="G24" s="23"/>
    </row>
    <row r="25" spans="1:9" x14ac:dyDescent="0.25">
      <c r="E25" s="79" t="s">
        <v>20</v>
      </c>
      <c r="F25" s="28"/>
      <c r="G25" s="24"/>
    </row>
    <row r="26" spans="1:9" x14ac:dyDescent="0.25">
      <c r="B26" s="28"/>
      <c r="E26" s="79" t="s">
        <v>123</v>
      </c>
      <c r="F26" s="28"/>
      <c r="G26" s="23"/>
      <c r="I26" s="27"/>
    </row>
    <row r="27" spans="1:9" x14ac:dyDescent="0.15">
      <c r="A27" s="80" t="s">
        <v>124</v>
      </c>
      <c r="B27" s="28"/>
      <c r="F27" s="28"/>
      <c r="G27" s="35"/>
      <c r="I27" s="27"/>
    </row>
    <row r="28" spans="1:9" x14ac:dyDescent="0.15">
      <c r="A28" s="80" t="s">
        <v>125</v>
      </c>
      <c r="B28" s="28"/>
      <c r="F28" s="28"/>
      <c r="G28" s="35"/>
      <c r="I28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4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7.7109375" style="25" customWidth="1"/>
    <col min="4" max="4" width="10.57031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5.75" customHeight="1" x14ac:dyDescent="0.25">
      <c r="A9" s="4" t="s">
        <v>1</v>
      </c>
      <c r="B9" s="95" t="s">
        <v>111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38</v>
      </c>
      <c r="C16" s="20" t="s">
        <v>13</v>
      </c>
      <c r="D16" s="49">
        <v>4966.0011000000004</v>
      </c>
      <c r="E16" s="50"/>
      <c r="F16" s="50"/>
      <c r="G16" s="50"/>
    </row>
    <row r="17" spans="1:9" s="4" customFormat="1" ht="67.5" x14ac:dyDescent="0.25">
      <c r="A17" s="13" t="s">
        <v>14</v>
      </c>
      <c r="B17" s="14" t="s">
        <v>39</v>
      </c>
      <c r="C17" s="20" t="s">
        <v>16</v>
      </c>
      <c r="D17" s="49">
        <v>297.95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14" t="s">
        <v>40</v>
      </c>
      <c r="C20" s="15" t="s">
        <v>13</v>
      </c>
      <c r="D20" s="16">
        <f>89+12</f>
        <v>101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79" t="s">
        <v>122</v>
      </c>
      <c r="F23" s="26"/>
      <c r="G23" s="23"/>
    </row>
    <row r="24" spans="1:9" x14ac:dyDescent="0.25">
      <c r="E24" s="79" t="s">
        <v>19</v>
      </c>
      <c r="F24" s="26"/>
      <c r="G24" s="24"/>
    </row>
    <row r="25" spans="1:9" x14ac:dyDescent="0.25">
      <c r="E25" s="79" t="s">
        <v>20</v>
      </c>
      <c r="F25" s="26"/>
      <c r="G25" s="23"/>
      <c r="I25" s="27"/>
    </row>
    <row r="26" spans="1:9" x14ac:dyDescent="0.25">
      <c r="B26" s="28"/>
      <c r="E26" s="79" t="s">
        <v>123</v>
      </c>
      <c r="F26" s="26"/>
      <c r="G26" s="35"/>
      <c r="I26" s="27"/>
    </row>
    <row r="27" spans="1:9" x14ac:dyDescent="0.15">
      <c r="A27" s="80" t="s">
        <v>124</v>
      </c>
      <c r="B27" s="28"/>
      <c r="F27" s="26"/>
      <c r="G27" s="35"/>
      <c r="I27" s="27"/>
    </row>
    <row r="28" spans="1:9" x14ac:dyDescent="0.15">
      <c r="A28" s="80" t="s">
        <v>125</v>
      </c>
      <c r="B28" s="28"/>
      <c r="F28" s="26"/>
      <c r="G28" s="35"/>
      <c r="I28" s="27"/>
    </row>
    <row r="29" spans="1:9" x14ac:dyDescent="0.25">
      <c r="E29" s="26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  <row r="32" spans="1:9" x14ac:dyDescent="0.25">
      <c r="B32" s="28"/>
      <c r="G32" s="22"/>
      <c r="I32" s="29"/>
    </row>
    <row r="33" spans="7:7" x14ac:dyDescent="0.25">
      <c r="G33" s="22"/>
    </row>
    <row r="34" spans="7:7" x14ac:dyDescent="0.25">
      <c r="G34" s="22"/>
    </row>
  </sheetData>
  <mergeCells count="3">
    <mergeCell ref="A1:G1"/>
    <mergeCell ref="B9:G9"/>
    <mergeCell ref="A12:G12"/>
  </mergeCells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8554687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83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38</v>
      </c>
      <c r="C16" s="20" t="s">
        <v>13</v>
      </c>
      <c r="D16" s="49">
        <v>645.46900000000005</v>
      </c>
      <c r="E16" s="50"/>
      <c r="F16" s="50"/>
      <c r="G16" s="50"/>
    </row>
    <row r="17" spans="1:9" s="4" customFormat="1" ht="67.5" x14ac:dyDescent="0.25">
      <c r="A17" s="13" t="s">
        <v>14</v>
      </c>
      <c r="B17" s="14" t="s">
        <v>39</v>
      </c>
      <c r="C17" s="20" t="s">
        <v>16</v>
      </c>
      <c r="D17" s="49">
        <v>38.729999999999997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14" t="s">
        <v>40</v>
      </c>
      <c r="C20" s="15" t="s">
        <v>13</v>
      </c>
      <c r="D20" s="16">
        <v>7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79" t="s">
        <v>122</v>
      </c>
      <c r="F23" s="26"/>
      <c r="G23" s="23"/>
    </row>
    <row r="24" spans="1:9" x14ac:dyDescent="0.25">
      <c r="E24" s="79" t="s">
        <v>19</v>
      </c>
      <c r="F24" s="26"/>
      <c r="G24" s="24"/>
    </row>
    <row r="25" spans="1:9" x14ac:dyDescent="0.25">
      <c r="E25" s="79" t="s">
        <v>20</v>
      </c>
      <c r="F25" s="26"/>
      <c r="G25" s="23"/>
      <c r="I25" s="27"/>
    </row>
    <row r="26" spans="1:9" x14ac:dyDescent="0.25">
      <c r="B26" s="28"/>
      <c r="E26" s="79" t="s">
        <v>123</v>
      </c>
      <c r="F26" s="26"/>
      <c r="G26" s="35"/>
      <c r="I26" s="27"/>
    </row>
    <row r="27" spans="1:9" x14ac:dyDescent="0.15">
      <c r="A27" s="80" t="s">
        <v>124</v>
      </c>
      <c r="B27" s="28"/>
      <c r="F27" s="26"/>
      <c r="G27" s="35"/>
      <c r="I27" s="27"/>
    </row>
    <row r="28" spans="1:9" x14ac:dyDescent="0.15">
      <c r="A28" s="80" t="s">
        <v>125</v>
      </c>
      <c r="B28" s="28"/>
      <c r="F28" s="26"/>
      <c r="G28" s="35"/>
      <c r="I28" s="27"/>
    </row>
    <row r="29" spans="1:9" x14ac:dyDescent="0.25">
      <c r="E29" s="26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2"/>
  <sheetViews>
    <sheetView view="pageBreakPreview" zoomScaleNormal="100" zoomScaleSheetLayoutView="100" workbookViewId="0">
      <selection activeCell="A16" sqref="A16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285156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107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  <c r="G15" s="11"/>
    </row>
    <row r="16" spans="1:7" s="4" customFormat="1" ht="15.75" x14ac:dyDescent="0.25">
      <c r="A16" s="19"/>
      <c r="B16" s="42" t="s">
        <v>10</v>
      </c>
      <c r="C16" s="19"/>
      <c r="D16" s="48"/>
      <c r="E16" s="48"/>
      <c r="F16" s="48"/>
      <c r="G16" s="48"/>
    </row>
    <row r="17" spans="1:9" s="4" customFormat="1" ht="33.75" x14ac:dyDescent="0.25">
      <c r="A17" s="13" t="s">
        <v>11</v>
      </c>
      <c r="B17" s="68" t="s">
        <v>38</v>
      </c>
      <c r="C17" s="20" t="s">
        <v>13</v>
      </c>
      <c r="D17" s="49">
        <v>2027.85</v>
      </c>
      <c r="E17" s="50"/>
      <c r="F17" s="50"/>
      <c r="G17" s="50"/>
    </row>
    <row r="18" spans="1:9" s="4" customFormat="1" ht="67.5" x14ac:dyDescent="0.25">
      <c r="A18" s="13" t="s">
        <v>14</v>
      </c>
      <c r="B18" s="68" t="s">
        <v>39</v>
      </c>
      <c r="C18" s="20" t="s">
        <v>16</v>
      </c>
      <c r="D18" s="49">
        <v>121.67</v>
      </c>
      <c r="E18" s="50"/>
      <c r="F18" s="50"/>
      <c r="G18" s="50"/>
    </row>
    <row r="19" spans="1:9" s="4" customFormat="1" x14ac:dyDescent="0.25">
      <c r="A19" s="13"/>
      <c r="B19" s="46" t="s">
        <v>17</v>
      </c>
      <c r="C19" s="20"/>
      <c r="D19" s="49"/>
      <c r="E19" s="50"/>
      <c r="F19" s="50"/>
      <c r="G19" s="47"/>
    </row>
    <row r="20" spans="1:9" s="4" customFormat="1" x14ac:dyDescent="0.25">
      <c r="A20" s="13"/>
      <c r="B20" s="42" t="s">
        <v>30</v>
      </c>
      <c r="C20" s="20"/>
      <c r="D20" s="49"/>
      <c r="E20" s="50"/>
      <c r="F20" s="50"/>
      <c r="G20" s="51"/>
    </row>
    <row r="21" spans="1:9" s="4" customFormat="1" ht="56.25" x14ac:dyDescent="0.25">
      <c r="A21" s="13" t="s">
        <v>35</v>
      </c>
      <c r="B21" s="68" t="s">
        <v>40</v>
      </c>
      <c r="C21" s="67" t="s">
        <v>13</v>
      </c>
      <c r="D21" s="16">
        <v>45</v>
      </c>
      <c r="E21" s="17"/>
      <c r="F21" s="17"/>
      <c r="G21" s="17"/>
    </row>
    <row r="22" spans="1:9" s="4" customFormat="1" x14ac:dyDescent="0.25">
      <c r="A22" s="13"/>
      <c r="B22" s="46" t="s">
        <v>34</v>
      </c>
      <c r="C22" s="20"/>
      <c r="D22" s="49"/>
      <c r="E22" s="50"/>
      <c r="F22" s="50"/>
      <c r="G22" s="47"/>
    </row>
    <row r="23" spans="1:9" s="4" customFormat="1" x14ac:dyDescent="0.25">
      <c r="A23" s="13"/>
      <c r="B23" s="12"/>
      <c r="C23" s="20"/>
      <c r="D23" s="21"/>
      <c r="E23" s="22"/>
      <c r="F23" s="22"/>
      <c r="G23" s="24"/>
    </row>
    <row r="24" spans="1:9" x14ac:dyDescent="0.25">
      <c r="E24" s="79" t="s">
        <v>122</v>
      </c>
      <c r="F24" s="26"/>
      <c r="G24" s="23"/>
    </row>
    <row r="25" spans="1:9" x14ac:dyDescent="0.25">
      <c r="E25" s="79" t="s">
        <v>19</v>
      </c>
      <c r="F25" s="26"/>
      <c r="G25" s="24"/>
    </row>
    <row r="26" spans="1:9" x14ac:dyDescent="0.25">
      <c r="E26" s="79" t="s">
        <v>20</v>
      </c>
      <c r="F26" s="26"/>
      <c r="G26" s="23"/>
      <c r="I26" s="27"/>
    </row>
    <row r="27" spans="1:9" x14ac:dyDescent="0.25">
      <c r="B27" s="28"/>
      <c r="E27" s="79" t="s">
        <v>123</v>
      </c>
      <c r="F27" s="26"/>
      <c r="G27" s="35"/>
      <c r="I27" s="27"/>
    </row>
    <row r="28" spans="1:9" x14ac:dyDescent="0.15">
      <c r="A28" s="80" t="s">
        <v>124</v>
      </c>
      <c r="B28" s="28"/>
      <c r="F28" s="26"/>
      <c r="G28" s="35"/>
      <c r="I28" s="27"/>
    </row>
    <row r="29" spans="1:9" x14ac:dyDescent="0.15">
      <c r="A29" s="80" t="s">
        <v>125</v>
      </c>
      <c r="B29" s="28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  <row r="32" spans="1:9" x14ac:dyDescent="0.25">
      <c r="E32" s="26"/>
      <c r="F32" s="26"/>
      <c r="G32" s="35"/>
      <c r="I32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2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.75" customHeight="1" x14ac:dyDescent="0.25">
      <c r="A9" s="4" t="s">
        <v>1</v>
      </c>
      <c r="B9" s="95" t="s">
        <v>108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8" t="s">
        <v>38</v>
      </c>
      <c r="C16" s="53" t="s">
        <v>13</v>
      </c>
      <c r="D16" s="49">
        <v>2384.9499999999998</v>
      </c>
      <c r="E16" s="50"/>
      <c r="F16" s="50"/>
      <c r="G16" s="50"/>
    </row>
    <row r="17" spans="1:9" s="4" customFormat="1" ht="67.5" x14ac:dyDescent="0.25">
      <c r="A17" s="13" t="s">
        <v>14</v>
      </c>
      <c r="B17" s="68" t="s">
        <v>39</v>
      </c>
      <c r="C17" s="53" t="s">
        <v>16</v>
      </c>
      <c r="D17" s="49">
        <v>143.1</v>
      </c>
      <c r="E17" s="50"/>
      <c r="F17" s="50"/>
      <c r="G17" s="50"/>
    </row>
    <row r="18" spans="1:9" s="4" customFormat="1" x14ac:dyDescent="0.25">
      <c r="A18" s="13"/>
      <c r="B18" s="46" t="s">
        <v>36</v>
      </c>
      <c r="C18" s="53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41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35"/>
    </row>
    <row r="23" spans="1:9" s="4" customFormat="1" x14ac:dyDescent="0.25">
      <c r="A23" s="13"/>
      <c r="B23" s="18"/>
      <c r="C23" s="20"/>
      <c r="D23" s="21"/>
      <c r="E23" s="22"/>
      <c r="F23" s="22"/>
      <c r="G23" s="35"/>
    </row>
    <row r="24" spans="1:9" x14ac:dyDescent="0.25">
      <c r="E24" s="79" t="s">
        <v>122</v>
      </c>
      <c r="F24" s="28"/>
      <c r="G24" s="23"/>
    </row>
    <row r="25" spans="1:9" x14ac:dyDescent="0.25">
      <c r="E25" s="79" t="s">
        <v>19</v>
      </c>
      <c r="F25" s="28"/>
      <c r="G25" s="24"/>
    </row>
    <row r="26" spans="1:9" x14ac:dyDescent="0.25">
      <c r="E26" s="79" t="s">
        <v>20</v>
      </c>
      <c r="F26" s="28"/>
      <c r="G26" s="23"/>
      <c r="I26" s="27"/>
    </row>
    <row r="27" spans="1:9" x14ac:dyDescent="0.25">
      <c r="B27" s="28"/>
      <c r="E27" s="79" t="s">
        <v>123</v>
      </c>
      <c r="G27" s="22"/>
      <c r="I27" s="29"/>
    </row>
    <row r="28" spans="1:9" x14ac:dyDescent="0.15">
      <c r="A28" s="80" t="s">
        <v>124</v>
      </c>
      <c r="B28" s="28"/>
      <c r="G28" s="22"/>
    </row>
    <row r="29" spans="1:9" x14ac:dyDescent="0.15">
      <c r="A29" s="80" t="s">
        <v>125</v>
      </c>
      <c r="B29" s="28"/>
      <c r="G29" s="22"/>
    </row>
    <row r="30" spans="1:9" x14ac:dyDescent="0.25">
      <c r="G30" s="22"/>
    </row>
    <row r="31" spans="1:9" x14ac:dyDescent="0.2">
      <c r="A31" s="89"/>
      <c r="B31" s="89"/>
      <c r="C31" s="89"/>
      <c r="E31" s="89"/>
      <c r="F31" s="89"/>
      <c r="G31" s="89"/>
    </row>
    <row r="32" spans="1:9" x14ac:dyDescent="0.2">
      <c r="A32" s="89"/>
      <c r="B32" s="89"/>
      <c r="C32" s="89"/>
      <c r="E32" s="89"/>
      <c r="F32" s="89"/>
      <c r="G32" s="89"/>
    </row>
  </sheetData>
  <mergeCells count="7">
    <mergeCell ref="A32:C32"/>
    <mergeCell ref="E32:G32"/>
    <mergeCell ref="A1:G1"/>
    <mergeCell ref="B9:G9"/>
    <mergeCell ref="A12:G12"/>
    <mergeCell ref="A31:C31"/>
    <mergeCell ref="E31:G31"/>
  </mergeCells>
  <conditionalFormatting sqref="E31:F32">
    <cfRule type="cellIs" dxfId="4" priority="1" operator="lessThanOrEqual">
      <formula>0</formula>
    </cfRule>
  </conditionalFormatting>
  <printOptions horizontalCentered="1"/>
  <pageMargins left="0.39370078740157483" right="0.39370078740157483" top="0.74803149606299213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2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" style="25" customWidth="1"/>
    <col min="5" max="6" width="13.42578125" style="25" customWidth="1"/>
    <col min="7" max="7" width="15.28515625" style="25" customWidth="1"/>
    <col min="8" max="8" width="17.85546875" style="25" customWidth="1"/>
    <col min="9" max="9" width="12" style="25" bestFit="1" customWidth="1"/>
    <col min="10" max="16384" width="11.42578125" style="25"/>
  </cols>
  <sheetData>
    <row r="1" spans="1:8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8" s="4" customFormat="1" x14ac:dyDescent="0.25">
      <c r="G2" s="5"/>
    </row>
    <row r="3" spans="1:8" s="4" customFormat="1" x14ac:dyDescent="0.25">
      <c r="G3" s="5"/>
    </row>
    <row r="4" spans="1:8" s="4" customFormat="1" x14ac:dyDescent="0.25">
      <c r="G4" s="5"/>
    </row>
    <row r="5" spans="1:8" s="4" customFormat="1" x14ac:dyDescent="0.25">
      <c r="G5" s="5"/>
    </row>
    <row r="6" spans="1:8" s="4" customFormat="1" x14ac:dyDescent="0.25">
      <c r="G6" s="5"/>
    </row>
    <row r="7" spans="1:8" s="4" customFormat="1" x14ac:dyDescent="0.25">
      <c r="G7" s="5"/>
    </row>
    <row r="8" spans="1:8" s="4" customFormat="1" x14ac:dyDescent="0.25">
      <c r="A8" s="4" t="s">
        <v>120</v>
      </c>
      <c r="B8" s="6" t="s">
        <v>121</v>
      </c>
      <c r="G8" s="5"/>
    </row>
    <row r="9" spans="1:8" s="4" customFormat="1" ht="48.75" customHeight="1" x14ac:dyDescent="0.25">
      <c r="A9" s="4" t="s">
        <v>1</v>
      </c>
      <c r="B9" s="95" t="s">
        <v>100</v>
      </c>
      <c r="C9" s="95"/>
      <c r="D9" s="95"/>
      <c r="E9" s="95"/>
      <c r="F9" s="95"/>
      <c r="G9" s="95"/>
      <c r="H9" s="60"/>
    </row>
    <row r="10" spans="1:8" s="4" customFormat="1" x14ac:dyDescent="0.25">
      <c r="A10" s="4" t="s">
        <v>2</v>
      </c>
      <c r="B10" s="6" t="s">
        <v>51</v>
      </c>
      <c r="D10" s="6"/>
      <c r="G10" s="5"/>
    </row>
    <row r="11" spans="1:8" s="4" customFormat="1" ht="15.75" thickBot="1" x14ac:dyDescent="0.3">
      <c r="G11" s="5"/>
    </row>
    <row r="12" spans="1:8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8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8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8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8" s="4" customFormat="1" ht="33.75" x14ac:dyDescent="0.25">
      <c r="A16" s="13" t="s">
        <v>11</v>
      </c>
      <c r="B16" s="68" t="s">
        <v>38</v>
      </c>
      <c r="C16" s="20" t="s">
        <v>13</v>
      </c>
      <c r="D16" s="49">
        <v>2519.35</v>
      </c>
      <c r="E16" s="50"/>
      <c r="F16" s="50"/>
      <c r="G16" s="50"/>
    </row>
    <row r="17" spans="1:9" s="4" customFormat="1" ht="67.5" x14ac:dyDescent="0.25">
      <c r="A17" s="13" t="s">
        <v>14</v>
      </c>
      <c r="B17" s="68" t="s">
        <v>39</v>
      </c>
      <c r="C17" s="20" t="s">
        <v>16</v>
      </c>
      <c r="D17" s="49">
        <v>151.16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67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79" t="s">
        <v>122</v>
      </c>
      <c r="F23" s="26"/>
      <c r="G23" s="23"/>
    </row>
    <row r="24" spans="1:9" x14ac:dyDescent="0.25">
      <c r="E24" s="79" t="s">
        <v>19</v>
      </c>
      <c r="F24" s="26"/>
      <c r="G24" s="24"/>
    </row>
    <row r="25" spans="1:9" x14ac:dyDescent="0.25">
      <c r="E25" s="79" t="s">
        <v>20</v>
      </c>
      <c r="F25" s="26"/>
      <c r="G25" s="23"/>
      <c r="I25" s="27"/>
    </row>
    <row r="26" spans="1:9" x14ac:dyDescent="0.25">
      <c r="B26" s="28"/>
      <c r="E26" s="79" t="s">
        <v>123</v>
      </c>
      <c r="F26" s="26"/>
      <c r="G26" s="35"/>
      <c r="I26" s="27"/>
    </row>
    <row r="27" spans="1:9" x14ac:dyDescent="0.15">
      <c r="A27" s="80" t="s">
        <v>124</v>
      </c>
      <c r="B27" s="28"/>
      <c r="F27" s="26"/>
      <c r="G27" s="35"/>
      <c r="I27" s="27"/>
    </row>
    <row r="28" spans="1:9" x14ac:dyDescent="0.15">
      <c r="A28" s="80" t="s">
        <v>125</v>
      </c>
      <c r="B28" s="28"/>
      <c r="F28" s="26"/>
      <c r="G28" s="35"/>
      <c r="I28" s="27"/>
    </row>
    <row r="29" spans="1:9" x14ac:dyDescent="0.25">
      <c r="E29" s="26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  <row r="32" spans="1:9" x14ac:dyDescent="0.25">
      <c r="B32" s="28"/>
      <c r="G32" s="22"/>
      <c r="I32" s="29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34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11.42578125" style="25"/>
    <col min="4" max="4" width="9.7109375" style="25" customWidth="1"/>
    <col min="5" max="6" width="13.42578125" style="25" customWidth="1"/>
    <col min="7" max="7" width="15.28515625" style="25" customWidth="1"/>
    <col min="8" max="8" width="14.140625" style="25" bestFit="1" customWidth="1"/>
    <col min="9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9.5" customHeight="1" x14ac:dyDescent="0.25">
      <c r="A9" s="4" t="s">
        <v>1</v>
      </c>
      <c r="B9" s="95" t="s">
        <v>78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55"/>
      <c r="B15" s="42" t="s">
        <v>10</v>
      </c>
      <c r="C15" s="55"/>
      <c r="D15" s="55"/>
      <c r="E15" s="55"/>
      <c r="F15" s="55"/>
      <c r="G15" s="55"/>
    </row>
    <row r="16" spans="1:7" s="4" customFormat="1" ht="33.75" x14ac:dyDescent="0.25">
      <c r="A16" s="13" t="s">
        <v>11</v>
      </c>
      <c r="B16" s="14" t="s">
        <v>42</v>
      </c>
      <c r="C16" s="53" t="s">
        <v>13</v>
      </c>
      <c r="D16" s="49">
        <v>1419.81</v>
      </c>
      <c r="E16" s="50"/>
      <c r="F16" s="50"/>
      <c r="G16" s="17"/>
    </row>
    <row r="17" spans="1:8" s="4" customFormat="1" ht="67.5" x14ac:dyDescent="0.25">
      <c r="A17" s="13" t="s">
        <v>14</v>
      </c>
      <c r="B17" s="14" t="s">
        <v>39</v>
      </c>
      <c r="C17" s="53" t="s">
        <v>16</v>
      </c>
      <c r="D17" s="49">
        <v>85.19</v>
      </c>
      <c r="E17" s="50"/>
      <c r="F17" s="50"/>
      <c r="G17" s="17"/>
    </row>
    <row r="18" spans="1:8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8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8" s="4" customFormat="1" ht="56.25" x14ac:dyDescent="0.25">
      <c r="A20" s="13" t="s">
        <v>35</v>
      </c>
      <c r="B20" s="14" t="s">
        <v>40</v>
      </c>
      <c r="C20" s="15" t="s">
        <v>13</v>
      </c>
      <c r="D20" s="16">
        <v>49</v>
      </c>
      <c r="E20" s="17"/>
      <c r="F20" s="17"/>
      <c r="G20" s="17"/>
    </row>
    <row r="21" spans="1:8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8" s="4" customFormat="1" x14ac:dyDescent="0.25">
      <c r="A22" s="13"/>
      <c r="B22" s="18"/>
      <c r="C22" s="20"/>
      <c r="D22" s="21"/>
      <c r="E22" s="22"/>
      <c r="F22" s="22"/>
      <c r="G22" s="24"/>
    </row>
    <row r="23" spans="1:8" x14ac:dyDescent="0.25">
      <c r="E23" s="28"/>
      <c r="F23" s="28"/>
      <c r="G23" s="23"/>
    </row>
    <row r="24" spans="1:8" x14ac:dyDescent="0.25">
      <c r="E24" s="79" t="s">
        <v>122</v>
      </c>
      <c r="F24" s="28"/>
      <c r="G24" s="24"/>
    </row>
    <row r="25" spans="1:8" x14ac:dyDescent="0.25">
      <c r="E25" s="79" t="s">
        <v>19</v>
      </c>
      <c r="F25" s="28"/>
      <c r="G25" s="23"/>
    </row>
    <row r="26" spans="1:8" x14ac:dyDescent="0.25">
      <c r="E26" s="79" t="s">
        <v>20</v>
      </c>
      <c r="G26" s="22"/>
    </row>
    <row r="27" spans="1:8" x14ac:dyDescent="0.25">
      <c r="B27" s="28"/>
      <c r="E27" s="79" t="s">
        <v>123</v>
      </c>
      <c r="G27" s="22"/>
      <c r="H27" s="29"/>
    </row>
    <row r="28" spans="1:8" x14ac:dyDescent="0.15">
      <c r="A28" s="80" t="s">
        <v>124</v>
      </c>
      <c r="B28" s="28"/>
      <c r="G28" s="22"/>
    </row>
    <row r="29" spans="1:8" x14ac:dyDescent="0.15">
      <c r="A29" s="80" t="s">
        <v>125</v>
      </c>
      <c r="B29" s="28"/>
      <c r="G29" s="22"/>
    </row>
    <row r="30" spans="1:8" x14ac:dyDescent="0.25">
      <c r="B30" s="28"/>
      <c r="G30" s="22"/>
    </row>
    <row r="31" spans="1:8" x14ac:dyDescent="0.25">
      <c r="B31" s="28"/>
      <c r="G31" s="22"/>
    </row>
    <row r="32" spans="1:8" x14ac:dyDescent="0.25">
      <c r="B32" s="28"/>
      <c r="G32" s="22"/>
    </row>
    <row r="33" spans="1:7" x14ac:dyDescent="0.2">
      <c r="A33" s="89"/>
      <c r="B33" s="89"/>
      <c r="C33" s="89"/>
      <c r="E33" s="89"/>
      <c r="F33" s="89"/>
      <c r="G33" s="89"/>
    </row>
    <row r="34" spans="1:7" x14ac:dyDescent="0.2">
      <c r="A34" s="89"/>
      <c r="B34" s="89"/>
      <c r="C34" s="89"/>
      <c r="E34" s="89"/>
      <c r="F34" s="89"/>
      <c r="G34" s="89"/>
    </row>
  </sheetData>
  <mergeCells count="7">
    <mergeCell ref="A34:C34"/>
    <mergeCell ref="E34:G34"/>
    <mergeCell ref="A1:G1"/>
    <mergeCell ref="B9:G9"/>
    <mergeCell ref="A12:G12"/>
    <mergeCell ref="A33:C33"/>
    <mergeCell ref="E33:G33"/>
  </mergeCells>
  <conditionalFormatting sqref="E33:F34">
    <cfRule type="cellIs" dxfId="3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.57031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114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3248.83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194.93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67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79" t="s">
        <v>122</v>
      </c>
      <c r="F23" s="26"/>
      <c r="G23" s="23"/>
    </row>
    <row r="24" spans="1:9" x14ac:dyDescent="0.25">
      <c r="E24" s="79" t="s">
        <v>19</v>
      </c>
      <c r="F24" s="26"/>
      <c r="G24" s="24"/>
    </row>
    <row r="25" spans="1:9" x14ac:dyDescent="0.25">
      <c r="E25" s="79" t="s">
        <v>20</v>
      </c>
      <c r="F25" s="26"/>
      <c r="G25" s="23"/>
      <c r="I25" s="27"/>
    </row>
    <row r="26" spans="1:9" x14ac:dyDescent="0.25">
      <c r="B26" s="28"/>
      <c r="E26" s="79" t="s">
        <v>123</v>
      </c>
      <c r="F26" s="26"/>
      <c r="G26" s="35"/>
      <c r="I26" s="27"/>
    </row>
    <row r="27" spans="1:9" x14ac:dyDescent="0.15">
      <c r="A27" s="80" t="s">
        <v>124</v>
      </c>
      <c r="B27" s="28"/>
      <c r="F27" s="26"/>
      <c r="G27" s="35"/>
      <c r="I27" s="27"/>
    </row>
    <row r="28" spans="1:9" x14ac:dyDescent="0.15">
      <c r="A28" s="80" t="s">
        <v>125</v>
      </c>
      <c r="B28" s="28"/>
      <c r="F28" s="26"/>
      <c r="G28" s="35"/>
      <c r="I28" s="27"/>
    </row>
    <row r="29" spans="1:9" x14ac:dyDescent="0.25">
      <c r="E29" s="26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91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2047.5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122.85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45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79" t="s">
        <v>122</v>
      </c>
      <c r="F24" s="26"/>
      <c r="G24" s="24"/>
    </row>
    <row r="25" spans="1:9" x14ac:dyDescent="0.25">
      <c r="E25" s="79" t="s">
        <v>19</v>
      </c>
      <c r="F25" s="26"/>
      <c r="G25" s="23"/>
      <c r="I25" s="27"/>
    </row>
    <row r="26" spans="1:9" x14ac:dyDescent="0.25">
      <c r="E26" s="79" t="s">
        <v>20</v>
      </c>
      <c r="F26" s="26"/>
      <c r="G26" s="35"/>
      <c r="I26" s="27"/>
    </row>
    <row r="27" spans="1:9" x14ac:dyDescent="0.25">
      <c r="B27" s="28"/>
      <c r="E27" s="79" t="s">
        <v>123</v>
      </c>
      <c r="F27" s="26"/>
      <c r="G27" s="35"/>
      <c r="I27" s="27"/>
    </row>
    <row r="28" spans="1:9" x14ac:dyDescent="0.15">
      <c r="A28" s="80" t="s">
        <v>124</v>
      </c>
      <c r="B28" s="28"/>
      <c r="F28" s="26"/>
      <c r="G28" s="35"/>
      <c r="I28" s="27"/>
    </row>
    <row r="29" spans="1:9" x14ac:dyDescent="0.15">
      <c r="A29" s="80" t="s">
        <v>125</v>
      </c>
      <c r="B29" s="28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9.28515625" style="25" customWidth="1"/>
    <col min="4" max="4" width="11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7.25" customHeight="1" x14ac:dyDescent="0.25">
      <c r="A9" s="4" t="s">
        <v>1</v>
      </c>
      <c r="B9" s="95" t="s">
        <v>97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8" t="s">
        <v>42</v>
      </c>
      <c r="C16" s="53" t="s">
        <v>13</v>
      </c>
      <c r="D16" s="49">
        <v>1437.79</v>
      </c>
      <c r="E16" s="50"/>
      <c r="F16" s="50"/>
      <c r="G16" s="17"/>
    </row>
    <row r="17" spans="1:9" s="4" customFormat="1" ht="67.5" x14ac:dyDescent="0.25">
      <c r="A17" s="13" t="s">
        <v>14</v>
      </c>
      <c r="B17" s="68" t="s">
        <v>39</v>
      </c>
      <c r="C17" s="53" t="s">
        <v>16</v>
      </c>
      <c r="D17" s="49">
        <v>86.27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39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s="4" customFormat="1" x14ac:dyDescent="0.25">
      <c r="A23" s="13"/>
      <c r="B23" s="18"/>
      <c r="C23" s="20"/>
      <c r="D23" s="21"/>
      <c r="E23" s="22"/>
      <c r="F23" s="22"/>
      <c r="G23" s="24"/>
    </row>
    <row r="24" spans="1:9" x14ac:dyDescent="0.25">
      <c r="E24" s="28"/>
      <c r="F24" s="28"/>
      <c r="G24" s="23"/>
    </row>
    <row r="25" spans="1:9" x14ac:dyDescent="0.25">
      <c r="E25" s="79" t="s">
        <v>122</v>
      </c>
      <c r="F25" s="28"/>
      <c r="G25" s="24"/>
    </row>
    <row r="26" spans="1:9" x14ac:dyDescent="0.25">
      <c r="E26" s="79" t="s">
        <v>19</v>
      </c>
      <c r="F26" s="28"/>
      <c r="G26" s="23"/>
      <c r="I26" s="27"/>
    </row>
    <row r="27" spans="1:9" x14ac:dyDescent="0.25">
      <c r="E27" s="79" t="s">
        <v>20</v>
      </c>
      <c r="F27" s="28"/>
      <c r="G27" s="35"/>
      <c r="I27" s="27"/>
    </row>
    <row r="28" spans="1:9" x14ac:dyDescent="0.25">
      <c r="B28" s="28"/>
      <c r="E28" s="79" t="s">
        <v>123</v>
      </c>
      <c r="F28" s="28"/>
      <c r="G28" s="35"/>
      <c r="I28" s="27"/>
    </row>
    <row r="29" spans="1:9" x14ac:dyDescent="0.15">
      <c r="A29" s="80" t="s">
        <v>124</v>
      </c>
      <c r="B29" s="28"/>
      <c r="F29" s="28"/>
      <c r="G29" s="35"/>
      <c r="I29" s="27"/>
    </row>
    <row r="30" spans="1:9" x14ac:dyDescent="0.15">
      <c r="A30" s="80" t="s">
        <v>125</v>
      </c>
      <c r="B30" s="28"/>
      <c r="F30" s="28"/>
      <c r="G30" s="35"/>
      <c r="I30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7" style="25" customWidth="1"/>
    <col min="4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85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1253.6199999999999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75.22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24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79" t="s">
        <v>122</v>
      </c>
      <c r="F24" s="26"/>
      <c r="G24" s="24"/>
    </row>
    <row r="25" spans="1:9" x14ac:dyDescent="0.25">
      <c r="E25" s="79" t="s">
        <v>19</v>
      </c>
      <c r="F25" s="26"/>
      <c r="G25" s="23"/>
      <c r="I25" s="27"/>
    </row>
    <row r="26" spans="1:9" x14ac:dyDescent="0.25">
      <c r="E26" s="79" t="s">
        <v>20</v>
      </c>
      <c r="F26" s="26"/>
      <c r="G26" s="35"/>
      <c r="I26" s="27"/>
    </row>
    <row r="27" spans="1:9" x14ac:dyDescent="0.25">
      <c r="B27" s="28"/>
      <c r="E27" s="79" t="s">
        <v>123</v>
      </c>
      <c r="F27" s="26"/>
      <c r="G27" s="35"/>
      <c r="I27" s="27"/>
    </row>
    <row r="28" spans="1:9" x14ac:dyDescent="0.15">
      <c r="A28" s="80" t="s">
        <v>124</v>
      </c>
      <c r="B28" s="28"/>
      <c r="F28" s="26"/>
      <c r="G28" s="35"/>
      <c r="I28" s="27"/>
    </row>
    <row r="29" spans="1:9" x14ac:dyDescent="0.15">
      <c r="A29" s="80" t="s">
        <v>125</v>
      </c>
      <c r="B29" s="28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6"/>
  <sheetViews>
    <sheetView view="pageBreakPreview" zoomScaleNormal="100" zoomScaleSheetLayoutView="100" workbookViewId="0">
      <selection activeCell="A16" sqref="A16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57031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76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  <c r="G15" s="11"/>
    </row>
    <row r="16" spans="1:7" s="4" customFormat="1" x14ac:dyDescent="0.25">
      <c r="A16" s="48"/>
      <c r="B16" s="42" t="s">
        <v>10</v>
      </c>
      <c r="C16" s="48"/>
      <c r="D16" s="48"/>
      <c r="E16" s="48"/>
      <c r="F16" s="48"/>
      <c r="G16" s="48"/>
    </row>
    <row r="17" spans="1:9" s="4" customFormat="1" ht="33.75" x14ac:dyDescent="0.25">
      <c r="A17" s="13" t="s">
        <v>11</v>
      </c>
      <c r="B17" s="14" t="s">
        <v>38</v>
      </c>
      <c r="C17" s="53" t="s">
        <v>13</v>
      </c>
      <c r="D17" s="49">
        <v>1492.33</v>
      </c>
      <c r="E17" s="50"/>
      <c r="F17" s="50"/>
      <c r="G17" s="50"/>
    </row>
    <row r="18" spans="1:9" s="4" customFormat="1" ht="67.5" x14ac:dyDescent="0.25">
      <c r="A18" s="13" t="s">
        <v>14</v>
      </c>
      <c r="B18" s="14" t="s">
        <v>39</v>
      </c>
      <c r="C18" s="53" t="s">
        <v>16</v>
      </c>
      <c r="D18" s="49">
        <v>89.53</v>
      </c>
      <c r="E18" s="50"/>
      <c r="F18" s="50"/>
      <c r="G18" s="50"/>
    </row>
    <row r="19" spans="1:9" s="4" customFormat="1" x14ac:dyDescent="0.25">
      <c r="A19" s="13"/>
      <c r="B19" s="46" t="s">
        <v>36</v>
      </c>
      <c r="C19" s="53"/>
      <c r="D19" s="49"/>
      <c r="E19" s="50"/>
      <c r="F19" s="50"/>
      <c r="G19" s="47"/>
    </row>
    <row r="20" spans="1:9" s="4" customFormat="1" x14ac:dyDescent="0.25">
      <c r="A20" s="13"/>
      <c r="B20" s="42" t="s">
        <v>30</v>
      </c>
      <c r="C20" s="53"/>
      <c r="D20" s="49"/>
      <c r="E20" s="50"/>
      <c r="F20" s="50"/>
      <c r="G20" s="54"/>
    </row>
    <row r="21" spans="1:9" s="4" customFormat="1" ht="56.25" x14ac:dyDescent="0.25">
      <c r="A21" s="13" t="s">
        <v>35</v>
      </c>
      <c r="B21" s="14" t="s">
        <v>40</v>
      </c>
      <c r="C21" s="15" t="s">
        <v>13</v>
      </c>
      <c r="D21" s="16">
        <v>41</v>
      </c>
      <c r="E21" s="17"/>
      <c r="F21" s="17"/>
      <c r="G21" s="17"/>
    </row>
    <row r="22" spans="1:9" s="4" customFormat="1" x14ac:dyDescent="0.25">
      <c r="A22" s="13"/>
      <c r="B22" s="46" t="s">
        <v>37</v>
      </c>
      <c r="C22" s="53"/>
      <c r="D22" s="49"/>
      <c r="E22" s="50"/>
      <c r="F22" s="50"/>
      <c r="G22" s="47"/>
    </row>
    <row r="23" spans="1:9" s="4" customFormat="1" x14ac:dyDescent="0.25">
      <c r="A23" s="13"/>
      <c r="B23" s="18"/>
      <c r="C23" s="20"/>
      <c r="D23" s="21"/>
      <c r="E23" s="22"/>
      <c r="F23" s="22"/>
      <c r="G23" s="35"/>
    </row>
    <row r="24" spans="1:9" x14ac:dyDescent="0.25">
      <c r="E24" s="26"/>
      <c r="F24" s="26"/>
      <c r="G24" s="23"/>
    </row>
    <row r="25" spans="1:9" x14ac:dyDescent="0.25">
      <c r="E25" s="26"/>
      <c r="F25" s="26"/>
      <c r="G25" s="24"/>
    </row>
    <row r="26" spans="1:9" x14ac:dyDescent="0.25">
      <c r="E26" s="79" t="s">
        <v>122</v>
      </c>
      <c r="F26" s="26"/>
      <c r="G26" s="23"/>
      <c r="I26" s="27"/>
    </row>
    <row r="27" spans="1:9" x14ac:dyDescent="0.25">
      <c r="E27" s="79" t="s">
        <v>19</v>
      </c>
      <c r="F27" s="26"/>
      <c r="G27" s="35"/>
      <c r="I27" s="27"/>
    </row>
    <row r="28" spans="1:9" x14ac:dyDescent="0.25">
      <c r="E28" s="79" t="s">
        <v>20</v>
      </c>
      <c r="F28" s="26"/>
      <c r="G28" s="35"/>
      <c r="I28" s="27"/>
    </row>
    <row r="29" spans="1:9" x14ac:dyDescent="0.25">
      <c r="B29" s="28"/>
      <c r="E29" s="79" t="s">
        <v>123</v>
      </c>
      <c r="F29" s="26"/>
      <c r="G29" s="35"/>
      <c r="I29" s="27"/>
    </row>
    <row r="30" spans="1:9" x14ac:dyDescent="0.15">
      <c r="A30" s="80" t="s">
        <v>124</v>
      </c>
      <c r="B30" s="28"/>
      <c r="F30" s="26"/>
      <c r="G30" s="35"/>
      <c r="I30" s="27"/>
    </row>
    <row r="31" spans="1:9" x14ac:dyDescent="0.15">
      <c r="A31" s="80" t="s">
        <v>125</v>
      </c>
      <c r="B31" s="28"/>
      <c r="F31" s="26"/>
      <c r="G31" s="35"/>
      <c r="I31" s="27"/>
    </row>
    <row r="32" spans="1:9" x14ac:dyDescent="0.25">
      <c r="B32" s="28"/>
      <c r="G32" s="22"/>
      <c r="I32" s="29"/>
    </row>
    <row r="33" spans="7:7" x14ac:dyDescent="0.25">
      <c r="G33" s="22"/>
    </row>
    <row r="34" spans="7:7" x14ac:dyDescent="0.25">
      <c r="G34" s="22"/>
    </row>
    <row r="35" spans="7:7" x14ac:dyDescent="0.25">
      <c r="G35" s="22"/>
    </row>
    <row r="36" spans="7:7" x14ac:dyDescent="0.25">
      <c r="G36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.285156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86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1400.49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84.03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31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79" t="s">
        <v>122</v>
      </c>
      <c r="F23" s="26"/>
      <c r="G23" s="23"/>
    </row>
    <row r="24" spans="1:9" x14ac:dyDescent="0.25">
      <c r="E24" s="79" t="s">
        <v>19</v>
      </c>
      <c r="F24" s="26"/>
      <c r="G24" s="24"/>
    </row>
    <row r="25" spans="1:9" x14ac:dyDescent="0.25">
      <c r="E25" s="79" t="s">
        <v>20</v>
      </c>
      <c r="F25" s="26"/>
      <c r="G25" s="23"/>
      <c r="I25" s="27"/>
    </row>
    <row r="26" spans="1:9" x14ac:dyDescent="0.25">
      <c r="B26" s="28"/>
      <c r="E26" s="79" t="s">
        <v>123</v>
      </c>
      <c r="F26" s="26"/>
      <c r="G26" s="35"/>
      <c r="I26" s="27"/>
    </row>
    <row r="27" spans="1:9" x14ac:dyDescent="0.15">
      <c r="A27" s="80" t="s">
        <v>124</v>
      </c>
      <c r="B27" s="28"/>
      <c r="F27" s="26"/>
      <c r="G27" s="35"/>
      <c r="I27" s="27"/>
    </row>
    <row r="28" spans="1:9" x14ac:dyDescent="0.15">
      <c r="A28" s="80" t="s">
        <v>125</v>
      </c>
      <c r="B28" s="28"/>
      <c r="F28" s="26"/>
      <c r="G28" s="35"/>
      <c r="I28" s="27"/>
    </row>
    <row r="29" spans="1:9" x14ac:dyDescent="0.25">
      <c r="E29" s="26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8554687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88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553.88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33.229999999999997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18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79" t="s">
        <v>122</v>
      </c>
      <c r="F23" s="26"/>
      <c r="G23" s="23"/>
    </row>
    <row r="24" spans="1:9" x14ac:dyDescent="0.25">
      <c r="E24" s="79" t="s">
        <v>19</v>
      </c>
      <c r="F24" s="26"/>
      <c r="G24" s="24"/>
    </row>
    <row r="25" spans="1:9" x14ac:dyDescent="0.25">
      <c r="E25" s="79" t="s">
        <v>20</v>
      </c>
      <c r="F25" s="26"/>
      <c r="G25" s="23"/>
      <c r="I25" s="27"/>
    </row>
    <row r="26" spans="1:9" x14ac:dyDescent="0.25">
      <c r="B26" s="28"/>
      <c r="E26" s="79" t="s">
        <v>123</v>
      </c>
      <c r="F26" s="26"/>
      <c r="G26" s="35"/>
      <c r="I26" s="27"/>
    </row>
    <row r="27" spans="1:9" x14ac:dyDescent="0.15">
      <c r="A27" s="80" t="s">
        <v>124</v>
      </c>
      <c r="B27" s="28"/>
      <c r="F27" s="26"/>
      <c r="G27" s="35"/>
      <c r="I27" s="27"/>
    </row>
    <row r="28" spans="1:9" x14ac:dyDescent="0.15">
      <c r="A28" s="80" t="s">
        <v>125</v>
      </c>
      <c r="B28" s="28"/>
      <c r="F28" s="26"/>
      <c r="G28" s="35"/>
      <c r="I28" s="27"/>
    </row>
    <row r="29" spans="1:9" x14ac:dyDescent="0.25">
      <c r="E29" s="26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.57031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89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1691.2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101.47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40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79" t="s">
        <v>122</v>
      </c>
      <c r="F24" s="26"/>
      <c r="G24" s="24"/>
    </row>
    <row r="25" spans="1:9" x14ac:dyDescent="0.25">
      <c r="E25" s="79" t="s">
        <v>19</v>
      </c>
      <c r="F25" s="26"/>
      <c r="G25" s="23"/>
      <c r="I25" s="27"/>
    </row>
    <row r="26" spans="1:9" x14ac:dyDescent="0.25">
      <c r="E26" s="79" t="s">
        <v>20</v>
      </c>
      <c r="F26" s="26"/>
      <c r="G26" s="35"/>
      <c r="I26" s="27"/>
    </row>
    <row r="27" spans="1:9" x14ac:dyDescent="0.25">
      <c r="B27" s="28"/>
      <c r="E27" s="79" t="s">
        <v>123</v>
      </c>
      <c r="F27" s="26"/>
      <c r="G27" s="35"/>
      <c r="I27" s="27"/>
    </row>
    <row r="28" spans="1:9" x14ac:dyDescent="0.15">
      <c r="A28" s="80" t="s">
        <v>124</v>
      </c>
      <c r="B28" s="28"/>
      <c r="F28" s="26"/>
      <c r="G28" s="35"/>
      <c r="I28" s="27"/>
    </row>
    <row r="29" spans="1:9" x14ac:dyDescent="0.15">
      <c r="A29" s="80" t="s">
        <v>125</v>
      </c>
      <c r="B29" s="28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1.7109375" style="25" customWidth="1"/>
    <col min="2" max="2" width="45.7109375" style="25" customWidth="1"/>
    <col min="3" max="3" width="8.7109375" style="25" customWidth="1"/>
    <col min="4" max="4" width="11.5703125" style="25" customWidth="1"/>
    <col min="5" max="6" width="13.42578125" style="25" customWidth="1"/>
    <col min="7" max="7" width="16.425781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90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468.67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28.12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17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26"/>
      <c r="F24" s="26"/>
      <c r="G24" s="24"/>
    </row>
    <row r="25" spans="1:9" x14ac:dyDescent="0.25">
      <c r="E25" s="79" t="s">
        <v>122</v>
      </c>
      <c r="F25" s="26"/>
      <c r="G25" s="23"/>
      <c r="I25" s="27"/>
    </row>
    <row r="26" spans="1:9" x14ac:dyDescent="0.25">
      <c r="E26" s="79" t="s">
        <v>19</v>
      </c>
      <c r="F26" s="26"/>
      <c r="G26" s="35"/>
      <c r="I26" s="27"/>
    </row>
    <row r="27" spans="1:9" x14ac:dyDescent="0.25">
      <c r="E27" s="79" t="s">
        <v>20</v>
      </c>
      <c r="F27" s="26"/>
      <c r="G27" s="35"/>
      <c r="I27" s="27"/>
    </row>
    <row r="28" spans="1:9" x14ac:dyDescent="0.25">
      <c r="B28" s="28"/>
      <c r="E28" s="79" t="s">
        <v>123</v>
      </c>
      <c r="F28" s="26"/>
      <c r="G28" s="35"/>
      <c r="I28" s="27"/>
    </row>
    <row r="29" spans="1:9" x14ac:dyDescent="0.15">
      <c r="A29" s="80" t="s">
        <v>124</v>
      </c>
      <c r="B29" s="28"/>
      <c r="F29" s="26"/>
      <c r="G29" s="35"/>
      <c r="I29" s="27"/>
    </row>
    <row r="30" spans="1:9" x14ac:dyDescent="0.15">
      <c r="A30" s="80" t="s">
        <v>125</v>
      </c>
      <c r="B30" s="28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6"/>
  <sheetViews>
    <sheetView view="pageBreakPreview" zoomScaleNormal="124" zoomScaleSheetLayoutView="100" workbookViewId="0">
      <selection activeCell="A16" sqref="A16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.28515625" style="25" customWidth="1"/>
    <col min="5" max="6" width="13.42578125" style="25" customWidth="1"/>
    <col min="7" max="7" width="15.28515625" style="25" customWidth="1"/>
    <col min="8" max="8" width="14.28515625" style="25" bestFit="1" customWidth="1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94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  <c r="G15" s="11"/>
    </row>
    <row r="16" spans="1:7" s="4" customFormat="1" x14ac:dyDescent="0.25">
      <c r="A16" s="48"/>
      <c r="B16" s="42" t="s">
        <v>10</v>
      </c>
      <c r="C16" s="48"/>
      <c r="D16" s="48"/>
      <c r="E16" s="48"/>
      <c r="F16" s="48"/>
      <c r="G16" s="48"/>
    </row>
    <row r="17" spans="1:9" s="4" customFormat="1" ht="33.75" x14ac:dyDescent="0.25">
      <c r="A17" s="13" t="s">
        <v>11</v>
      </c>
      <c r="B17" s="68" t="s">
        <v>38</v>
      </c>
      <c r="C17" s="53" t="s">
        <v>13</v>
      </c>
      <c r="D17" s="49">
        <v>843.40800000000002</v>
      </c>
      <c r="E17" s="50"/>
      <c r="F17" s="50"/>
      <c r="G17" s="50"/>
    </row>
    <row r="18" spans="1:9" s="4" customFormat="1" ht="67.5" x14ac:dyDescent="0.25">
      <c r="A18" s="13" t="s">
        <v>14</v>
      </c>
      <c r="B18" s="68" t="s">
        <v>39</v>
      </c>
      <c r="C18" s="53" t="s">
        <v>16</v>
      </c>
      <c r="D18" s="49">
        <v>50.6</v>
      </c>
      <c r="E18" s="50"/>
      <c r="F18" s="50"/>
      <c r="G18" s="50"/>
    </row>
    <row r="19" spans="1:9" s="4" customFormat="1" x14ac:dyDescent="0.25">
      <c r="A19" s="13"/>
      <c r="B19" s="46" t="s">
        <v>36</v>
      </c>
      <c r="C19" s="53"/>
      <c r="D19" s="49"/>
      <c r="E19" s="50"/>
      <c r="F19" s="50"/>
      <c r="G19" s="47"/>
    </row>
    <row r="20" spans="1:9" s="4" customFormat="1" x14ac:dyDescent="0.25">
      <c r="A20" s="13"/>
      <c r="B20" s="42" t="s">
        <v>30</v>
      </c>
      <c r="C20" s="53"/>
      <c r="D20" s="49"/>
      <c r="E20" s="50"/>
      <c r="F20" s="50"/>
      <c r="G20" s="54"/>
    </row>
    <row r="21" spans="1:9" s="4" customFormat="1" ht="56.25" x14ac:dyDescent="0.25">
      <c r="A21" s="13" t="s">
        <v>35</v>
      </c>
      <c r="B21" s="68" t="s">
        <v>40</v>
      </c>
      <c r="C21" s="67" t="s">
        <v>13</v>
      </c>
      <c r="D21" s="16">
        <v>23</v>
      </c>
      <c r="E21" s="17"/>
      <c r="F21" s="17"/>
      <c r="G21" s="17"/>
    </row>
    <row r="22" spans="1:9" s="4" customFormat="1" x14ac:dyDescent="0.25">
      <c r="A22" s="13"/>
      <c r="B22" s="46" t="s">
        <v>37</v>
      </c>
      <c r="C22" s="53"/>
      <c r="D22" s="49"/>
      <c r="E22" s="50"/>
      <c r="F22" s="50"/>
      <c r="G22" s="47"/>
    </row>
    <row r="23" spans="1:9" s="4" customFormat="1" x14ac:dyDescent="0.25">
      <c r="A23" s="13"/>
      <c r="B23" s="18"/>
      <c r="C23" s="20"/>
      <c r="D23" s="21"/>
      <c r="E23" s="22"/>
      <c r="F23" s="22"/>
      <c r="G23" s="35"/>
    </row>
    <row r="24" spans="1:9" x14ac:dyDescent="0.25">
      <c r="E24" s="79" t="s">
        <v>122</v>
      </c>
      <c r="F24" s="26"/>
      <c r="G24" s="23"/>
    </row>
    <row r="25" spans="1:9" x14ac:dyDescent="0.25">
      <c r="E25" s="79" t="s">
        <v>19</v>
      </c>
      <c r="F25" s="26"/>
      <c r="G25" s="24"/>
    </row>
    <row r="26" spans="1:9" x14ac:dyDescent="0.25">
      <c r="E26" s="79" t="s">
        <v>20</v>
      </c>
      <c r="F26" s="26"/>
      <c r="G26" s="23"/>
      <c r="I26" s="27"/>
    </row>
    <row r="27" spans="1:9" x14ac:dyDescent="0.25">
      <c r="B27" s="28"/>
      <c r="E27" s="79" t="s">
        <v>123</v>
      </c>
      <c r="F27" s="26"/>
      <c r="G27" s="35"/>
      <c r="I27" s="27"/>
    </row>
    <row r="28" spans="1:9" x14ac:dyDescent="0.15">
      <c r="A28" s="80" t="s">
        <v>124</v>
      </c>
      <c r="B28" s="28"/>
      <c r="F28" s="26"/>
      <c r="G28" s="35"/>
      <c r="H28" s="29"/>
      <c r="I28" s="27"/>
    </row>
    <row r="29" spans="1:9" x14ac:dyDescent="0.15">
      <c r="A29" s="80" t="s">
        <v>125</v>
      </c>
      <c r="B29" s="28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  <row r="32" spans="1:9" x14ac:dyDescent="0.25">
      <c r="B32" s="28"/>
      <c r="G32" s="22"/>
      <c r="I32" s="29"/>
    </row>
    <row r="33" spans="7:7" x14ac:dyDescent="0.25">
      <c r="G33" s="22"/>
    </row>
    <row r="34" spans="7:7" x14ac:dyDescent="0.25">
      <c r="G34" s="22"/>
    </row>
    <row r="35" spans="7:7" x14ac:dyDescent="0.25">
      <c r="G35" s="22"/>
    </row>
    <row r="36" spans="7:7" x14ac:dyDescent="0.25">
      <c r="G36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4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6.85546875" style="25" customWidth="1"/>
    <col min="4" max="4" width="9.285156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5.75" customHeight="1" x14ac:dyDescent="0.25">
      <c r="A9" s="4" t="s">
        <v>1</v>
      </c>
      <c r="B9" s="95" t="s">
        <v>95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8" t="s">
        <v>38</v>
      </c>
      <c r="C16" s="20" t="s">
        <v>13</v>
      </c>
      <c r="D16" s="49">
        <v>807.36</v>
      </c>
      <c r="E16" s="50"/>
      <c r="F16" s="50"/>
      <c r="G16" s="50"/>
    </row>
    <row r="17" spans="1:9" s="4" customFormat="1" ht="67.5" x14ac:dyDescent="0.25">
      <c r="A17" s="13" t="s">
        <v>14</v>
      </c>
      <c r="B17" s="68" t="s">
        <v>39</v>
      </c>
      <c r="C17" s="20" t="s">
        <v>16</v>
      </c>
      <c r="D17" s="49">
        <v>48.44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24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79" t="s">
        <v>122</v>
      </c>
      <c r="F24" s="26"/>
      <c r="G24" s="24"/>
    </row>
    <row r="25" spans="1:9" x14ac:dyDescent="0.25">
      <c r="E25" s="79" t="s">
        <v>19</v>
      </c>
      <c r="F25" s="26"/>
      <c r="G25" s="23"/>
      <c r="I25" s="27"/>
    </row>
    <row r="26" spans="1:9" x14ac:dyDescent="0.25">
      <c r="E26" s="79" t="s">
        <v>20</v>
      </c>
      <c r="F26" s="26"/>
      <c r="G26" s="35"/>
      <c r="I26" s="27"/>
    </row>
    <row r="27" spans="1:9" x14ac:dyDescent="0.25">
      <c r="B27" s="28"/>
      <c r="E27" s="79" t="s">
        <v>123</v>
      </c>
      <c r="F27" s="26"/>
      <c r="G27" s="35"/>
      <c r="I27" s="27"/>
    </row>
    <row r="28" spans="1:9" x14ac:dyDescent="0.15">
      <c r="A28" s="80" t="s">
        <v>124</v>
      </c>
      <c r="B28" s="28"/>
      <c r="F28" s="26"/>
      <c r="G28" s="35"/>
      <c r="I28" s="27"/>
    </row>
    <row r="29" spans="1:9" x14ac:dyDescent="0.15">
      <c r="A29" s="80" t="s">
        <v>125</v>
      </c>
      <c r="B29" s="28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  <row r="32" spans="1:9" x14ac:dyDescent="0.25">
      <c r="B32" s="28"/>
      <c r="G32" s="22"/>
      <c r="I32" s="29"/>
    </row>
    <row r="33" spans="7:7" x14ac:dyDescent="0.25">
      <c r="G33" s="22"/>
    </row>
    <row r="34" spans="7:7" x14ac:dyDescent="0.25">
      <c r="G34" s="22"/>
    </row>
  </sheetData>
  <mergeCells count="3">
    <mergeCell ref="A1:G1"/>
    <mergeCell ref="B9:G9"/>
    <mergeCell ref="A12:G12"/>
  </mergeCells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G32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85546875" style="25" customWidth="1"/>
    <col min="4" max="4" width="12.140625" style="25" customWidth="1"/>
    <col min="5" max="6" width="13.42578125" style="25" customWidth="1"/>
    <col min="7" max="7" width="15.28515625" style="25" customWidth="1"/>
    <col min="8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9.5" customHeight="1" x14ac:dyDescent="0.25">
      <c r="A9" s="4" t="s">
        <v>1</v>
      </c>
      <c r="B9" s="95" t="s">
        <v>96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55"/>
      <c r="B15" s="42" t="s">
        <v>10</v>
      </c>
      <c r="C15" s="55"/>
      <c r="D15" s="55"/>
      <c r="E15" s="55"/>
      <c r="F15" s="55"/>
      <c r="G15" s="55"/>
    </row>
    <row r="16" spans="1:7" s="4" customFormat="1" ht="33.75" x14ac:dyDescent="0.25">
      <c r="A16" s="13" t="s">
        <v>11</v>
      </c>
      <c r="B16" s="68" t="s">
        <v>42</v>
      </c>
      <c r="C16" s="53" t="s">
        <v>13</v>
      </c>
      <c r="D16" s="49">
        <v>956.05</v>
      </c>
      <c r="E16" s="50"/>
      <c r="F16" s="50"/>
      <c r="G16" s="17"/>
    </row>
    <row r="17" spans="1:7" s="4" customFormat="1" ht="67.5" x14ac:dyDescent="0.25">
      <c r="A17" s="13" t="s">
        <v>14</v>
      </c>
      <c r="B17" s="68" t="s">
        <v>39</v>
      </c>
      <c r="C17" s="53" t="s">
        <v>16</v>
      </c>
      <c r="D17" s="49">
        <v>57.36</v>
      </c>
      <c r="E17" s="50"/>
      <c r="F17" s="50"/>
      <c r="G17" s="17"/>
    </row>
    <row r="18" spans="1:7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7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7" s="4" customFormat="1" ht="56.25" x14ac:dyDescent="0.25">
      <c r="A20" s="13" t="s">
        <v>35</v>
      </c>
      <c r="B20" s="68" t="s">
        <v>40</v>
      </c>
      <c r="C20" s="67" t="s">
        <v>13</v>
      </c>
      <c r="D20" s="16">
        <v>34</v>
      </c>
      <c r="E20" s="17"/>
      <c r="F20" s="17"/>
      <c r="G20" s="17"/>
    </row>
    <row r="21" spans="1:7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7" s="4" customFormat="1" x14ac:dyDescent="0.25">
      <c r="A22" s="13"/>
      <c r="B22" s="18"/>
      <c r="C22" s="20"/>
      <c r="D22" s="21"/>
      <c r="E22" s="22"/>
      <c r="F22" s="22"/>
      <c r="G22" s="24"/>
    </row>
    <row r="23" spans="1:7" x14ac:dyDescent="0.25">
      <c r="E23" s="28"/>
      <c r="F23" s="28"/>
      <c r="G23" s="23"/>
    </row>
    <row r="24" spans="1:7" x14ac:dyDescent="0.25">
      <c r="E24" s="28"/>
      <c r="F24" s="28"/>
      <c r="G24" s="24"/>
    </row>
    <row r="25" spans="1:7" x14ac:dyDescent="0.25">
      <c r="E25" s="79" t="s">
        <v>122</v>
      </c>
      <c r="F25" s="28"/>
      <c r="G25" s="23"/>
    </row>
    <row r="26" spans="1:7" x14ac:dyDescent="0.25">
      <c r="E26" s="79" t="s">
        <v>19</v>
      </c>
      <c r="G26" s="22"/>
    </row>
    <row r="27" spans="1:7" x14ac:dyDescent="0.25">
      <c r="E27" s="79" t="s">
        <v>20</v>
      </c>
      <c r="G27" s="22"/>
    </row>
    <row r="28" spans="1:7" x14ac:dyDescent="0.25">
      <c r="B28" s="28"/>
      <c r="E28" s="79" t="s">
        <v>123</v>
      </c>
      <c r="G28" s="22"/>
    </row>
    <row r="29" spans="1:7" x14ac:dyDescent="0.15">
      <c r="A29" s="80" t="s">
        <v>124</v>
      </c>
      <c r="B29" s="28"/>
      <c r="G29" s="22"/>
    </row>
    <row r="30" spans="1:7" x14ac:dyDescent="0.15">
      <c r="A30" s="80" t="s">
        <v>125</v>
      </c>
      <c r="B30" s="28"/>
      <c r="G30" s="22"/>
    </row>
    <row r="31" spans="1:7" x14ac:dyDescent="0.25">
      <c r="B31" s="28"/>
      <c r="G31" s="22"/>
    </row>
    <row r="32" spans="1:7" x14ac:dyDescent="0.25">
      <c r="B32" s="28"/>
      <c r="G32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29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9.5703125" style="25" customWidth="1"/>
    <col min="4" max="4" width="11.28515625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34.5" customHeight="1" x14ac:dyDescent="0.25">
      <c r="A9" s="4" t="s">
        <v>1</v>
      </c>
      <c r="B9" s="95" t="s">
        <v>109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8" t="s">
        <v>42</v>
      </c>
      <c r="C16" s="53" t="s">
        <v>13</v>
      </c>
      <c r="D16" s="49">
        <v>1217.31</v>
      </c>
      <c r="E16" s="50"/>
      <c r="F16" s="50"/>
      <c r="G16" s="17"/>
    </row>
    <row r="17" spans="1:9" s="4" customFormat="1" ht="67.5" x14ac:dyDescent="0.25">
      <c r="A17" s="13" t="s">
        <v>14</v>
      </c>
      <c r="B17" s="68" t="s">
        <v>39</v>
      </c>
      <c r="C17" s="53" t="s">
        <v>16</v>
      </c>
      <c r="D17" s="49">
        <v>73.040000000000006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40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s="4" customFormat="1" x14ac:dyDescent="0.25">
      <c r="A23" s="13"/>
      <c r="B23" s="18"/>
      <c r="C23" s="20"/>
      <c r="D23" s="21"/>
      <c r="E23" s="22"/>
      <c r="F23" s="22"/>
      <c r="G23" s="24"/>
    </row>
    <row r="24" spans="1:9" x14ac:dyDescent="0.25">
      <c r="E24" s="79" t="s">
        <v>122</v>
      </c>
      <c r="F24" s="28"/>
      <c r="G24" s="23"/>
    </row>
    <row r="25" spans="1:9" x14ac:dyDescent="0.25">
      <c r="E25" s="79" t="s">
        <v>19</v>
      </c>
      <c r="F25" s="28"/>
      <c r="G25" s="24"/>
    </row>
    <row r="26" spans="1:9" x14ac:dyDescent="0.25">
      <c r="E26" s="79" t="s">
        <v>20</v>
      </c>
      <c r="F26" s="28"/>
      <c r="G26" s="23"/>
      <c r="I26" s="27"/>
    </row>
    <row r="27" spans="1:9" x14ac:dyDescent="0.25">
      <c r="B27" s="28"/>
      <c r="E27" s="79" t="s">
        <v>123</v>
      </c>
      <c r="F27" s="28"/>
      <c r="G27" s="35"/>
      <c r="I27" s="27"/>
    </row>
    <row r="28" spans="1:9" x14ac:dyDescent="0.15">
      <c r="A28" s="80" t="s">
        <v>124</v>
      </c>
      <c r="B28" s="28"/>
      <c r="F28" s="28"/>
      <c r="G28" s="35"/>
      <c r="I28" s="27"/>
    </row>
    <row r="29" spans="1:9" x14ac:dyDescent="0.15">
      <c r="A29" s="80" t="s">
        <v>125</v>
      </c>
      <c r="B29" s="28"/>
      <c r="F29" s="28"/>
      <c r="G29" s="35"/>
      <c r="I29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5703125" style="25" customWidth="1"/>
    <col min="4" max="4" width="11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35.25" customHeight="1" x14ac:dyDescent="0.25">
      <c r="A9" s="4" t="s">
        <v>1</v>
      </c>
      <c r="B9" s="95" t="s">
        <v>110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8" t="s">
        <v>42</v>
      </c>
      <c r="C16" s="53" t="s">
        <v>13</v>
      </c>
      <c r="D16" s="49">
        <v>1590.54</v>
      </c>
      <c r="E16" s="50"/>
      <c r="F16" s="50"/>
      <c r="G16" s="17"/>
    </row>
    <row r="17" spans="1:9" s="4" customFormat="1" ht="67.5" x14ac:dyDescent="0.25">
      <c r="A17" s="13" t="s">
        <v>14</v>
      </c>
      <c r="B17" s="68" t="s">
        <v>39</v>
      </c>
      <c r="C17" s="53" t="s">
        <v>16</v>
      </c>
      <c r="D17" s="49">
        <v>95.43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56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x14ac:dyDescent="0.25">
      <c r="E23" s="28"/>
      <c r="F23" s="28"/>
      <c r="G23" s="23"/>
    </row>
    <row r="24" spans="1:9" x14ac:dyDescent="0.25">
      <c r="E24" s="79" t="s">
        <v>122</v>
      </c>
      <c r="F24" s="28"/>
      <c r="G24" s="24"/>
    </row>
    <row r="25" spans="1:9" x14ac:dyDescent="0.25">
      <c r="E25" s="79" t="s">
        <v>19</v>
      </c>
      <c r="F25" s="28"/>
      <c r="G25" s="23"/>
      <c r="I25" s="27"/>
    </row>
    <row r="26" spans="1:9" x14ac:dyDescent="0.25">
      <c r="E26" s="79" t="s">
        <v>20</v>
      </c>
      <c r="G26" s="22"/>
      <c r="I26" s="27"/>
    </row>
    <row r="27" spans="1:9" x14ac:dyDescent="0.25">
      <c r="B27" s="28"/>
      <c r="E27" s="79" t="s">
        <v>123</v>
      </c>
      <c r="G27" s="22"/>
      <c r="I27" s="27"/>
    </row>
    <row r="28" spans="1:9" x14ac:dyDescent="0.2">
      <c r="A28" s="80" t="s">
        <v>124</v>
      </c>
      <c r="B28" s="28"/>
      <c r="F28" s="57"/>
      <c r="G28" s="57"/>
    </row>
    <row r="29" spans="1:9" x14ac:dyDescent="0.2">
      <c r="A29" s="80" t="s">
        <v>125</v>
      </c>
      <c r="B29" s="28"/>
      <c r="F29" s="57"/>
      <c r="G29" s="57"/>
    </row>
    <row r="31" spans="1:9" x14ac:dyDescent="0.2">
      <c r="A31" s="30"/>
      <c r="B31" s="30"/>
      <c r="D31" s="41"/>
      <c r="E31" s="41"/>
      <c r="F31" s="41"/>
      <c r="G31" s="41"/>
    </row>
  </sheetData>
  <mergeCells count="3">
    <mergeCell ref="A1:G1"/>
    <mergeCell ref="B9:G9"/>
    <mergeCell ref="A12:G12"/>
  </mergeCells>
  <conditionalFormatting sqref="E28:F29">
    <cfRule type="cellIs" dxfId="2" priority="2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topLeftCell="A7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7.28515625" style="25" customWidth="1"/>
    <col min="4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98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8" t="s">
        <v>38</v>
      </c>
      <c r="C16" s="20" t="s">
        <v>13</v>
      </c>
      <c r="D16" s="49">
        <v>991.65</v>
      </c>
      <c r="E16" s="50"/>
      <c r="F16" s="50"/>
      <c r="G16" s="50"/>
    </row>
    <row r="17" spans="1:9" s="4" customFormat="1" ht="67.5" x14ac:dyDescent="0.25">
      <c r="A17" s="13" t="s">
        <v>14</v>
      </c>
      <c r="B17" s="68" t="s">
        <v>39</v>
      </c>
      <c r="C17" s="20" t="s">
        <v>16</v>
      </c>
      <c r="D17" s="49">
        <v>59.49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8" t="s">
        <v>40</v>
      </c>
      <c r="C20" s="67" t="s">
        <v>13</v>
      </c>
      <c r="D20" s="16">
        <v>31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79" t="s">
        <v>122</v>
      </c>
      <c r="F23" s="26"/>
      <c r="G23" s="23"/>
    </row>
    <row r="24" spans="1:9" x14ac:dyDescent="0.25">
      <c r="E24" s="79" t="s">
        <v>19</v>
      </c>
      <c r="F24" s="26"/>
      <c r="G24" s="24"/>
    </row>
    <row r="25" spans="1:9" x14ac:dyDescent="0.25">
      <c r="E25" s="79" t="s">
        <v>20</v>
      </c>
      <c r="F25" s="26"/>
      <c r="G25" s="23"/>
      <c r="I25" s="27"/>
    </row>
    <row r="26" spans="1:9" x14ac:dyDescent="0.25">
      <c r="B26" s="28"/>
      <c r="E26" s="79" t="s">
        <v>123</v>
      </c>
      <c r="F26" s="26"/>
      <c r="G26" s="35"/>
      <c r="I26" s="27"/>
    </row>
    <row r="27" spans="1:9" x14ac:dyDescent="0.15">
      <c r="A27" s="80" t="s">
        <v>124</v>
      </c>
      <c r="B27" s="28"/>
      <c r="F27" s="26"/>
      <c r="G27" s="35"/>
      <c r="I27" s="27"/>
    </row>
    <row r="28" spans="1:9" x14ac:dyDescent="0.15">
      <c r="A28" s="80" t="s">
        <v>125</v>
      </c>
      <c r="B28" s="28"/>
      <c r="F28" s="26"/>
      <c r="G28" s="35"/>
      <c r="I28" s="27"/>
    </row>
    <row r="29" spans="1:9" x14ac:dyDescent="0.25">
      <c r="E29" s="26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6" sqref="A16:D21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9.57031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77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  <c r="G15" s="11"/>
    </row>
    <row r="16" spans="1:7" s="4" customFormat="1" ht="15.75" x14ac:dyDescent="0.25">
      <c r="A16" s="19"/>
      <c r="B16" s="42" t="s">
        <v>10</v>
      </c>
      <c r="C16" s="19"/>
      <c r="D16" s="48"/>
      <c r="E16" s="48"/>
      <c r="F16" s="48"/>
      <c r="G16" s="48"/>
    </row>
    <row r="17" spans="1:9" s="4" customFormat="1" ht="33.75" x14ac:dyDescent="0.25">
      <c r="A17" s="13" t="s">
        <v>11</v>
      </c>
      <c r="B17" s="14" t="s">
        <v>38</v>
      </c>
      <c r="C17" s="20" t="s">
        <v>13</v>
      </c>
      <c r="D17" s="49">
        <v>2155.9</v>
      </c>
      <c r="E17" s="50"/>
      <c r="F17" s="50"/>
      <c r="G17" s="50"/>
    </row>
    <row r="18" spans="1:9" s="4" customFormat="1" ht="67.5" x14ac:dyDescent="0.25">
      <c r="A18" s="13" t="s">
        <v>14</v>
      </c>
      <c r="B18" s="14" t="s">
        <v>39</v>
      </c>
      <c r="C18" s="20" t="s">
        <v>16</v>
      </c>
      <c r="D18" s="49">
        <v>129.35</v>
      </c>
      <c r="E18" s="50"/>
      <c r="F18" s="50"/>
      <c r="G18" s="50"/>
    </row>
    <row r="19" spans="1:9" s="4" customFormat="1" x14ac:dyDescent="0.25">
      <c r="A19" s="13"/>
      <c r="B19" s="46" t="s">
        <v>17</v>
      </c>
      <c r="C19" s="20"/>
      <c r="D19" s="49"/>
      <c r="E19" s="50"/>
      <c r="F19" s="50"/>
      <c r="G19" s="47"/>
    </row>
    <row r="20" spans="1:9" s="4" customFormat="1" x14ac:dyDescent="0.25">
      <c r="A20" s="13"/>
      <c r="B20" s="42" t="s">
        <v>30</v>
      </c>
      <c r="C20" s="20"/>
      <c r="D20" s="49"/>
      <c r="E20" s="50"/>
      <c r="F20" s="50"/>
      <c r="G20" s="51"/>
    </row>
    <row r="21" spans="1:9" s="4" customFormat="1" ht="56.25" x14ac:dyDescent="0.25">
      <c r="A21" s="13" t="s">
        <v>35</v>
      </c>
      <c r="B21" s="14" t="s">
        <v>40</v>
      </c>
      <c r="C21" s="15" t="s">
        <v>13</v>
      </c>
      <c r="D21" s="16">
        <v>43</v>
      </c>
      <c r="E21" s="17"/>
      <c r="F21" s="17"/>
      <c r="G21" s="17"/>
    </row>
    <row r="22" spans="1:9" s="4" customFormat="1" x14ac:dyDescent="0.25">
      <c r="A22" s="13"/>
      <c r="B22" s="46" t="s">
        <v>34</v>
      </c>
      <c r="C22" s="20"/>
      <c r="D22" s="49"/>
      <c r="E22" s="50"/>
      <c r="F22" s="50"/>
      <c r="G22" s="47"/>
    </row>
    <row r="23" spans="1:9" s="4" customFormat="1" x14ac:dyDescent="0.25">
      <c r="A23" s="13"/>
      <c r="B23" s="12"/>
      <c r="C23" s="20"/>
      <c r="D23" s="21"/>
      <c r="E23" s="22"/>
      <c r="F23" s="22"/>
      <c r="G23" s="24"/>
    </row>
    <row r="24" spans="1:9" x14ac:dyDescent="0.25">
      <c r="E24" s="79" t="s">
        <v>122</v>
      </c>
      <c r="F24" s="26"/>
      <c r="G24" s="23"/>
    </row>
    <row r="25" spans="1:9" x14ac:dyDescent="0.25">
      <c r="E25" s="79" t="s">
        <v>19</v>
      </c>
      <c r="F25" s="26"/>
      <c r="G25" s="24"/>
    </row>
    <row r="26" spans="1:9" x14ac:dyDescent="0.25">
      <c r="E26" s="79" t="s">
        <v>20</v>
      </c>
      <c r="F26" s="26"/>
      <c r="G26" s="23"/>
      <c r="I26" s="27"/>
    </row>
    <row r="27" spans="1:9" x14ac:dyDescent="0.25">
      <c r="B27" s="28"/>
      <c r="E27" s="79" t="s">
        <v>123</v>
      </c>
      <c r="F27" s="26"/>
      <c r="G27" s="35"/>
      <c r="I27" s="27"/>
    </row>
    <row r="28" spans="1:9" x14ac:dyDescent="0.15">
      <c r="A28" s="80" t="s">
        <v>124</v>
      </c>
      <c r="B28" s="28"/>
      <c r="F28" s="26"/>
      <c r="G28" s="35"/>
      <c r="I28" s="27"/>
    </row>
    <row r="29" spans="1:9" x14ac:dyDescent="0.15">
      <c r="A29" s="80" t="s">
        <v>125</v>
      </c>
      <c r="B29" s="28"/>
      <c r="F29" s="26"/>
      <c r="G29" s="35"/>
      <c r="I29" s="27"/>
    </row>
    <row r="30" spans="1:9" x14ac:dyDescent="0.25">
      <c r="E30" s="26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.285156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.75" customHeight="1" x14ac:dyDescent="0.25">
      <c r="A9" s="4" t="s">
        <v>1</v>
      </c>
      <c r="B9" s="95" t="s">
        <v>112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38</v>
      </c>
      <c r="C16" s="53" t="s">
        <v>13</v>
      </c>
      <c r="D16" s="49">
        <v>1219</v>
      </c>
      <c r="E16" s="50"/>
      <c r="F16" s="50"/>
      <c r="G16" s="50"/>
    </row>
    <row r="17" spans="1:9" s="4" customFormat="1" ht="67.5" x14ac:dyDescent="0.25">
      <c r="A17" s="13" t="s">
        <v>14</v>
      </c>
      <c r="B17" s="14" t="s">
        <v>39</v>
      </c>
      <c r="C17" s="53" t="s">
        <v>16</v>
      </c>
      <c r="D17" s="49">
        <v>73.099999999999994</v>
      </c>
      <c r="E17" s="50"/>
      <c r="F17" s="50"/>
      <c r="G17" s="50"/>
    </row>
    <row r="18" spans="1:9" s="4" customFormat="1" x14ac:dyDescent="0.25">
      <c r="A18" s="13"/>
      <c r="B18" s="46" t="s">
        <v>36</v>
      </c>
      <c r="C18" s="53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14" t="s">
        <v>40</v>
      </c>
      <c r="C20" s="15" t="s">
        <v>13</v>
      </c>
      <c r="D20" s="16">
        <v>35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35"/>
    </row>
    <row r="23" spans="1:9" s="4" customFormat="1" x14ac:dyDescent="0.25">
      <c r="A23" s="13"/>
      <c r="B23" s="18"/>
      <c r="C23" s="20"/>
      <c r="D23" s="21"/>
      <c r="E23" s="22"/>
      <c r="F23" s="22"/>
      <c r="G23" s="35"/>
    </row>
    <row r="24" spans="1:9" x14ac:dyDescent="0.25">
      <c r="E24" s="79" t="s">
        <v>122</v>
      </c>
      <c r="F24" s="28"/>
      <c r="G24" s="23"/>
    </row>
    <row r="25" spans="1:9" x14ac:dyDescent="0.25">
      <c r="E25" s="79" t="s">
        <v>19</v>
      </c>
      <c r="F25" s="28"/>
      <c r="G25" s="24"/>
    </row>
    <row r="26" spans="1:9" x14ac:dyDescent="0.25">
      <c r="E26" s="79" t="s">
        <v>20</v>
      </c>
      <c r="F26" s="28"/>
      <c r="G26" s="23"/>
      <c r="I26" s="27"/>
    </row>
    <row r="27" spans="1:9" x14ac:dyDescent="0.25">
      <c r="B27" s="28"/>
      <c r="E27" s="79" t="s">
        <v>123</v>
      </c>
      <c r="G27" s="22"/>
      <c r="I27" s="29"/>
    </row>
    <row r="28" spans="1:9" x14ac:dyDescent="0.15">
      <c r="A28" s="80" t="s">
        <v>124</v>
      </c>
      <c r="B28" s="28"/>
      <c r="G28" s="22"/>
    </row>
    <row r="29" spans="1:9" x14ac:dyDescent="0.15">
      <c r="A29" s="80" t="s">
        <v>125</v>
      </c>
      <c r="B29" s="28"/>
      <c r="G29" s="22"/>
    </row>
    <row r="30" spans="1:9" x14ac:dyDescent="0.25">
      <c r="G30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74803149606299213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35"/>
  <sheetViews>
    <sheetView workbookViewId="0">
      <selection activeCell="B9" sqref="B9:F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11.42578125" style="25"/>
    <col min="4" max="5" width="13.42578125" style="25" customWidth="1"/>
    <col min="6" max="6" width="15.28515625" style="25" customWidth="1"/>
    <col min="7" max="7" width="11.42578125" style="25"/>
    <col min="8" max="8" width="15.140625" style="25" bestFit="1" customWidth="1"/>
    <col min="9" max="16384" width="11.42578125" style="25"/>
  </cols>
  <sheetData>
    <row r="1" spans="1:6" s="4" customFormat="1" ht="18.75" x14ac:dyDescent="0.25">
      <c r="A1" s="92" t="s">
        <v>0</v>
      </c>
      <c r="B1" s="92"/>
      <c r="C1" s="92"/>
      <c r="D1" s="92"/>
      <c r="E1" s="92"/>
      <c r="F1" s="92"/>
    </row>
    <row r="2" spans="1:6" s="4" customFormat="1" x14ac:dyDescent="0.25">
      <c r="F2" s="5"/>
    </row>
    <row r="3" spans="1:6" s="4" customFormat="1" x14ac:dyDescent="0.25">
      <c r="F3" s="5"/>
    </row>
    <row r="4" spans="1:6" s="4" customFormat="1" x14ac:dyDescent="0.25">
      <c r="F4" s="5"/>
    </row>
    <row r="5" spans="1:6" s="4" customFormat="1" x14ac:dyDescent="0.25">
      <c r="F5" s="5"/>
    </row>
    <row r="6" spans="1:6" s="4" customFormat="1" x14ac:dyDescent="0.25">
      <c r="F6" s="5"/>
    </row>
    <row r="7" spans="1:6" s="4" customFormat="1" x14ac:dyDescent="0.25">
      <c r="F7" s="5"/>
    </row>
    <row r="8" spans="1:6" s="4" customFormat="1" x14ac:dyDescent="0.25">
      <c r="F8" s="5"/>
    </row>
    <row r="9" spans="1:6" s="4" customFormat="1" ht="50.25" customHeight="1" x14ac:dyDescent="0.25">
      <c r="A9" s="4" t="s">
        <v>1</v>
      </c>
      <c r="B9" s="95" t="s">
        <v>115</v>
      </c>
      <c r="C9" s="95"/>
      <c r="D9" s="95"/>
      <c r="E9" s="95"/>
      <c r="F9" s="95"/>
    </row>
    <row r="10" spans="1:6" s="4" customFormat="1" x14ac:dyDescent="0.25">
      <c r="A10" s="4" t="s">
        <v>2</v>
      </c>
      <c r="B10" s="6" t="s">
        <v>51</v>
      </c>
      <c r="D10" s="6"/>
      <c r="F10" s="5"/>
    </row>
    <row r="11" spans="1:6" s="4" customFormat="1" ht="15.75" thickBot="1" x14ac:dyDescent="0.3">
      <c r="F11" s="5"/>
    </row>
    <row r="12" spans="1:6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</row>
    <row r="13" spans="1:6" s="4" customFormat="1" ht="8.25" customHeight="1" thickBot="1" x14ac:dyDescent="0.3">
      <c r="A13" s="7"/>
      <c r="B13" s="7"/>
      <c r="C13" s="7"/>
      <c r="D13" s="7"/>
      <c r="E13" s="7"/>
      <c r="F13" s="7"/>
    </row>
    <row r="14" spans="1:6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6" s="4" customFormat="1" ht="15.75" thickTop="1" x14ac:dyDescent="0.25">
      <c r="A15" s="52"/>
      <c r="B15" s="42" t="s">
        <v>43</v>
      </c>
      <c r="C15" s="52"/>
      <c r="D15" s="52"/>
      <c r="E15" s="52"/>
      <c r="F15" s="52"/>
    </row>
    <row r="16" spans="1:6" s="4" customFormat="1" ht="157.5" x14ac:dyDescent="0.25">
      <c r="A16" s="13" t="s">
        <v>44</v>
      </c>
      <c r="B16" s="73" t="s">
        <v>45</v>
      </c>
      <c r="C16" s="72" t="s">
        <v>46</v>
      </c>
      <c r="D16" s="16">
        <v>1</v>
      </c>
      <c r="E16" s="17">
        <v>3787</v>
      </c>
      <c r="F16" s="69">
        <f>+ROUND(D16*E16,2)</f>
        <v>3787</v>
      </c>
    </row>
    <row r="17" spans="1:8" s="4" customFormat="1" x14ac:dyDescent="0.25">
      <c r="A17" s="48"/>
      <c r="B17" s="46" t="s">
        <v>47</v>
      </c>
      <c r="C17" s="48"/>
      <c r="D17" s="48"/>
      <c r="E17" s="48"/>
      <c r="F17" s="47">
        <f>SUM(F16)</f>
        <v>3787</v>
      </c>
    </row>
    <row r="18" spans="1:8" s="4" customFormat="1" x14ac:dyDescent="0.25">
      <c r="A18" s="48"/>
      <c r="B18" s="42" t="s">
        <v>10</v>
      </c>
      <c r="C18" s="48"/>
      <c r="D18" s="48"/>
      <c r="E18" s="48"/>
      <c r="F18" s="48"/>
    </row>
    <row r="19" spans="1:8" s="4" customFormat="1" ht="33.75" x14ac:dyDescent="0.25">
      <c r="A19" s="13" t="s">
        <v>11</v>
      </c>
      <c r="B19" s="73" t="s">
        <v>42</v>
      </c>
      <c r="C19" s="53" t="s">
        <v>13</v>
      </c>
      <c r="D19" s="49">
        <v>1326.21</v>
      </c>
      <c r="E19" s="50">
        <f>+'[1]EST. MCDO'!G22</f>
        <v>13.67</v>
      </c>
      <c r="F19" s="17">
        <f t="shared" ref="F19:F21" si="0">+ROUND(D19*E19,2)</f>
        <v>18129.29</v>
      </c>
    </row>
    <row r="20" spans="1:8" s="4" customFormat="1" ht="33.75" x14ac:dyDescent="0.25">
      <c r="A20" s="13" t="s">
        <v>21</v>
      </c>
      <c r="B20" s="73" t="s">
        <v>23</v>
      </c>
      <c r="C20" s="53" t="s">
        <v>13</v>
      </c>
      <c r="D20" s="49">
        <v>2254.56</v>
      </c>
      <c r="E20" s="50">
        <f>+'[1]EST. MCDO'!G23</f>
        <v>14.2</v>
      </c>
      <c r="F20" s="17">
        <f t="shared" si="0"/>
        <v>32014.75</v>
      </c>
    </row>
    <row r="21" spans="1:8" s="4" customFormat="1" ht="67.5" x14ac:dyDescent="0.25">
      <c r="A21" s="13" t="s">
        <v>14</v>
      </c>
      <c r="B21" s="73" t="s">
        <v>39</v>
      </c>
      <c r="C21" s="53" t="s">
        <v>16</v>
      </c>
      <c r="D21" s="49">
        <v>79.569999999999993</v>
      </c>
      <c r="E21" s="50">
        <f>+'[1]EST. MCDO'!G24</f>
        <v>2644.13</v>
      </c>
      <c r="F21" s="17">
        <f t="shared" si="0"/>
        <v>210393.42</v>
      </c>
    </row>
    <row r="22" spans="1:8" s="4" customFormat="1" x14ac:dyDescent="0.25">
      <c r="A22" s="13"/>
      <c r="B22" s="46" t="s">
        <v>36</v>
      </c>
      <c r="C22" s="53"/>
      <c r="D22" s="49" t="s">
        <v>22</v>
      </c>
      <c r="E22" s="50"/>
      <c r="F22" s="47">
        <f>SUM(F19:F21)</f>
        <v>260537.46000000002</v>
      </c>
    </row>
    <row r="23" spans="1:8" s="4" customFormat="1" x14ac:dyDescent="0.25">
      <c r="A23" s="13"/>
      <c r="B23" s="42" t="s">
        <v>30</v>
      </c>
      <c r="C23" s="53"/>
      <c r="D23" s="49"/>
      <c r="E23" s="50"/>
      <c r="F23" s="51"/>
    </row>
    <row r="24" spans="1:8" s="4" customFormat="1" ht="56.25" x14ac:dyDescent="0.25">
      <c r="A24" s="13" t="s">
        <v>35</v>
      </c>
      <c r="B24" s="73" t="s">
        <v>40</v>
      </c>
      <c r="C24" s="72" t="s">
        <v>13</v>
      </c>
      <c r="D24" s="16">
        <v>4</v>
      </c>
      <c r="E24" s="17">
        <f>+[1]EST.MCDO.PIN.!G23</f>
        <v>116.69</v>
      </c>
      <c r="F24" s="17">
        <f t="shared" ref="F24" si="1">+ROUND(D24*E24,2)</f>
        <v>466.76</v>
      </c>
    </row>
    <row r="25" spans="1:8" s="4" customFormat="1" x14ac:dyDescent="0.25">
      <c r="A25" s="13"/>
      <c r="B25" s="46" t="s">
        <v>37</v>
      </c>
      <c r="C25" s="53"/>
      <c r="D25" s="49"/>
      <c r="E25" s="50"/>
      <c r="F25" s="47">
        <f>SUM(F24)</f>
        <v>466.76</v>
      </c>
    </row>
    <row r="26" spans="1:8" s="4" customFormat="1" x14ac:dyDescent="0.25">
      <c r="A26" s="13"/>
      <c r="B26" s="18"/>
      <c r="C26" s="20"/>
      <c r="D26" s="21"/>
      <c r="E26" s="22"/>
      <c r="F26" s="24"/>
    </row>
    <row r="27" spans="1:8" s="4" customFormat="1" x14ac:dyDescent="0.25">
      <c r="A27" s="13"/>
      <c r="B27" s="18"/>
      <c r="C27" s="20"/>
      <c r="D27" s="21"/>
      <c r="E27" s="22"/>
      <c r="F27" s="24"/>
    </row>
    <row r="28" spans="1:8" x14ac:dyDescent="0.25">
      <c r="E28" s="28" t="s">
        <v>18</v>
      </c>
      <c r="F28" s="23">
        <f>+F25+F22+F17</f>
        <v>264791.22000000003</v>
      </c>
    </row>
    <row r="29" spans="1:8" x14ac:dyDescent="0.25">
      <c r="E29" s="28" t="s">
        <v>19</v>
      </c>
      <c r="F29" s="24">
        <f>+ROUND(F28*0.16,2)</f>
        <v>42366.6</v>
      </c>
    </row>
    <row r="30" spans="1:8" x14ac:dyDescent="0.25">
      <c r="E30" s="28" t="s">
        <v>20</v>
      </c>
      <c r="F30" s="23">
        <f>+F28+F29</f>
        <v>307157.82</v>
      </c>
      <c r="H30" s="27"/>
    </row>
    <row r="31" spans="1:8" x14ac:dyDescent="0.25">
      <c r="E31" s="28"/>
      <c r="F31" s="35"/>
      <c r="H31" s="27"/>
    </row>
    <row r="32" spans="1:8" x14ac:dyDescent="0.25">
      <c r="E32" s="28"/>
      <c r="F32" s="35"/>
      <c r="H32" s="27"/>
    </row>
    <row r="33" spans="1:8" x14ac:dyDescent="0.25">
      <c r="E33" s="28"/>
      <c r="F33" s="35"/>
      <c r="H33" s="27"/>
    </row>
    <row r="34" spans="1:8" x14ac:dyDescent="0.2">
      <c r="A34" s="89" t="s">
        <v>48</v>
      </c>
      <c r="B34" s="89"/>
      <c r="C34" s="89"/>
      <c r="E34" s="89" t="s">
        <v>29</v>
      </c>
      <c r="F34" s="89"/>
    </row>
    <row r="35" spans="1:8" x14ac:dyDescent="0.2">
      <c r="A35" s="89" t="s">
        <v>49</v>
      </c>
      <c r="B35" s="89"/>
      <c r="C35" s="89"/>
      <c r="E35" s="89" t="s">
        <v>28</v>
      </c>
      <c r="F35" s="89"/>
    </row>
  </sheetData>
  <mergeCells count="7">
    <mergeCell ref="A35:C35"/>
    <mergeCell ref="E35:F35"/>
    <mergeCell ref="A1:F1"/>
    <mergeCell ref="B9:F9"/>
    <mergeCell ref="A12:F12"/>
    <mergeCell ref="A34:C34"/>
    <mergeCell ref="E34:F34"/>
  </mergeCells>
  <conditionalFormatting sqref="E34:E35">
    <cfRule type="cellIs" dxfId="1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5" orientation="portrait" r:id="rId1"/>
  <headerFooter>
    <oddHeader>&amp;R&amp;"Arial,Normal"&amp;8&amp;D</oddHead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7.85546875" style="25" customWidth="1"/>
    <col min="4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5" customHeight="1" x14ac:dyDescent="0.25">
      <c r="A9" s="4" t="s">
        <v>1</v>
      </c>
      <c r="B9" s="95" t="s">
        <v>113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2" t="s">
        <v>42</v>
      </c>
      <c r="C16" s="53" t="s">
        <v>13</v>
      </c>
      <c r="D16" s="49">
        <v>2259</v>
      </c>
      <c r="E16" s="50"/>
      <c r="F16" s="50"/>
      <c r="G16" s="17"/>
    </row>
    <row r="17" spans="1:9" s="4" customFormat="1" ht="67.5" x14ac:dyDescent="0.25">
      <c r="A17" s="13" t="s">
        <v>14</v>
      </c>
      <c r="B17" s="62" t="s">
        <v>39</v>
      </c>
      <c r="C17" s="53" t="s">
        <v>16</v>
      </c>
      <c r="D17" s="49">
        <v>135.52000000000001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2" t="s">
        <v>40</v>
      </c>
      <c r="C20" s="61" t="s">
        <v>13</v>
      </c>
      <c r="D20" s="16">
        <v>45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s="4" customFormat="1" x14ac:dyDescent="0.25">
      <c r="A23" s="13"/>
      <c r="B23" s="18"/>
      <c r="C23" s="20"/>
      <c r="D23" s="21"/>
      <c r="E23" s="22"/>
      <c r="F23" s="22"/>
      <c r="G23" s="24"/>
    </row>
    <row r="24" spans="1:9" x14ac:dyDescent="0.25">
      <c r="E24" s="28"/>
      <c r="F24" s="28"/>
      <c r="G24" s="23"/>
    </row>
    <row r="25" spans="1:9" x14ac:dyDescent="0.25">
      <c r="E25" s="79" t="s">
        <v>122</v>
      </c>
      <c r="F25" s="28"/>
      <c r="G25" s="24"/>
    </row>
    <row r="26" spans="1:9" x14ac:dyDescent="0.25">
      <c r="E26" s="79" t="s">
        <v>19</v>
      </c>
      <c r="F26" s="28"/>
      <c r="G26" s="23"/>
      <c r="I26" s="27"/>
    </row>
    <row r="27" spans="1:9" x14ac:dyDescent="0.25">
      <c r="E27" s="79" t="s">
        <v>20</v>
      </c>
      <c r="F27" s="28"/>
      <c r="G27" s="35"/>
      <c r="I27" s="27"/>
    </row>
    <row r="28" spans="1:9" x14ac:dyDescent="0.25">
      <c r="B28" s="28"/>
      <c r="E28" s="79" t="s">
        <v>123</v>
      </c>
      <c r="F28" s="28"/>
      <c r="G28" s="35"/>
      <c r="I28" s="27"/>
    </row>
    <row r="29" spans="1:9" x14ac:dyDescent="0.15">
      <c r="A29" s="80" t="s">
        <v>124</v>
      </c>
      <c r="B29" s="28"/>
      <c r="F29" s="28"/>
      <c r="G29" s="35"/>
      <c r="I29" s="27"/>
    </row>
    <row r="30" spans="1:9" x14ac:dyDescent="0.15">
      <c r="A30" s="80" t="s">
        <v>125</v>
      </c>
      <c r="B30" s="28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42578125" style="25" customWidth="1"/>
    <col min="4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35.25" customHeight="1" x14ac:dyDescent="0.25">
      <c r="A9" s="4" t="s">
        <v>1</v>
      </c>
      <c r="B9" s="95" t="s">
        <v>79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42</v>
      </c>
      <c r="C16" s="53" t="s">
        <v>13</v>
      </c>
      <c r="D16" s="49">
        <v>725.1</v>
      </c>
      <c r="E16" s="50"/>
      <c r="F16" s="50"/>
      <c r="G16" s="17"/>
    </row>
    <row r="17" spans="1:9" s="4" customFormat="1" ht="67.5" x14ac:dyDescent="0.25">
      <c r="A17" s="13" t="s">
        <v>14</v>
      </c>
      <c r="B17" s="14" t="s">
        <v>39</v>
      </c>
      <c r="C17" s="53" t="s">
        <v>16</v>
      </c>
      <c r="D17" s="49">
        <v>43.51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14" t="s">
        <v>40</v>
      </c>
      <c r="C20" s="15" t="s">
        <v>13</v>
      </c>
      <c r="D20" s="16">
        <v>24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s="4" customFormat="1" x14ac:dyDescent="0.25">
      <c r="A23" s="13"/>
      <c r="B23" s="18"/>
      <c r="C23" s="20"/>
      <c r="D23" s="21"/>
      <c r="E23" s="22"/>
      <c r="F23" s="22"/>
      <c r="G23" s="24"/>
    </row>
    <row r="24" spans="1:9" x14ac:dyDescent="0.25">
      <c r="E24" s="79" t="s">
        <v>122</v>
      </c>
      <c r="F24" s="28"/>
      <c r="G24" s="23"/>
    </row>
    <row r="25" spans="1:9" x14ac:dyDescent="0.25">
      <c r="E25" s="79" t="s">
        <v>19</v>
      </c>
      <c r="F25" s="28"/>
      <c r="G25" s="24"/>
    </row>
    <row r="26" spans="1:9" x14ac:dyDescent="0.25">
      <c r="E26" s="79" t="s">
        <v>20</v>
      </c>
      <c r="F26" s="28"/>
      <c r="G26" s="23"/>
      <c r="I26" s="27"/>
    </row>
    <row r="27" spans="1:9" x14ac:dyDescent="0.25">
      <c r="B27" s="28"/>
      <c r="E27" s="79" t="s">
        <v>123</v>
      </c>
      <c r="F27" s="28"/>
      <c r="G27" s="35"/>
      <c r="I27" s="27"/>
    </row>
    <row r="28" spans="1:9" x14ac:dyDescent="0.15">
      <c r="A28" s="80" t="s">
        <v>124</v>
      </c>
      <c r="B28" s="28"/>
      <c r="F28" s="28"/>
      <c r="G28" s="35"/>
      <c r="I28" s="27"/>
    </row>
    <row r="29" spans="1:9" x14ac:dyDescent="0.15">
      <c r="A29" s="80" t="s">
        <v>125</v>
      </c>
      <c r="B29" s="28"/>
      <c r="F29" s="28"/>
      <c r="G29" s="35"/>
      <c r="I29" s="27"/>
    </row>
    <row r="30" spans="1:9" x14ac:dyDescent="0.25">
      <c r="E30" s="28"/>
      <c r="F30" s="28"/>
      <c r="G30" s="35"/>
      <c r="I30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29"/>
  <sheetViews>
    <sheetView view="pageBreakPreview" topLeftCell="A7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9.5703125" style="25" customWidth="1"/>
    <col min="4" max="4" width="11.5703125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7.25" customHeight="1" x14ac:dyDescent="0.25">
      <c r="A9" s="4" t="s">
        <v>1</v>
      </c>
      <c r="B9" s="95" t="s">
        <v>80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42</v>
      </c>
      <c r="C16" s="53" t="s">
        <v>13</v>
      </c>
      <c r="D16" s="49">
        <v>1758.32</v>
      </c>
      <c r="E16" s="50"/>
      <c r="F16" s="50"/>
      <c r="G16" s="17"/>
    </row>
    <row r="17" spans="1:9" s="4" customFormat="1" ht="67.5" x14ac:dyDescent="0.25">
      <c r="A17" s="13" t="s">
        <v>14</v>
      </c>
      <c r="B17" s="14" t="s">
        <v>39</v>
      </c>
      <c r="C17" s="53" t="s">
        <v>16</v>
      </c>
      <c r="D17" s="49">
        <v>105.5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14" t="s">
        <v>40</v>
      </c>
      <c r="C20" s="15" t="s">
        <v>13</v>
      </c>
      <c r="D20" s="16">
        <v>65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s="4" customFormat="1" x14ac:dyDescent="0.25">
      <c r="A23" s="13"/>
      <c r="B23" s="18"/>
      <c r="C23" s="20"/>
      <c r="D23" s="21"/>
      <c r="E23" s="22"/>
      <c r="F23" s="22"/>
      <c r="G23" s="24"/>
    </row>
    <row r="24" spans="1:9" x14ac:dyDescent="0.25">
      <c r="E24" s="79" t="s">
        <v>122</v>
      </c>
      <c r="F24" s="28"/>
      <c r="G24" s="23"/>
    </row>
    <row r="25" spans="1:9" x14ac:dyDescent="0.25">
      <c r="E25" s="79" t="s">
        <v>19</v>
      </c>
      <c r="F25" s="28"/>
      <c r="G25" s="24"/>
    </row>
    <row r="26" spans="1:9" x14ac:dyDescent="0.25">
      <c r="E26" s="79" t="s">
        <v>20</v>
      </c>
      <c r="F26" s="28"/>
      <c r="G26" s="23"/>
      <c r="I26" s="27"/>
    </row>
    <row r="27" spans="1:9" x14ac:dyDescent="0.25">
      <c r="B27" s="28"/>
      <c r="E27" s="79" t="s">
        <v>123</v>
      </c>
      <c r="F27" s="28"/>
      <c r="G27" s="35"/>
      <c r="I27" s="27"/>
    </row>
    <row r="28" spans="1:9" x14ac:dyDescent="0.15">
      <c r="A28" s="80" t="s">
        <v>124</v>
      </c>
      <c r="B28" s="28"/>
      <c r="F28" s="28"/>
      <c r="G28" s="35"/>
      <c r="I28" s="27"/>
    </row>
    <row r="29" spans="1:9" x14ac:dyDescent="0.15">
      <c r="A29" s="80" t="s">
        <v>125</v>
      </c>
      <c r="B29" s="28"/>
      <c r="F29" s="28"/>
      <c r="G29" s="35"/>
      <c r="I29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85546875" style="25" customWidth="1"/>
    <col min="4" max="4" width="13.42578125" style="25" customWidth="1"/>
    <col min="5" max="5" width="11.7109375" style="25" customWidth="1"/>
    <col min="6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.75" customHeight="1" x14ac:dyDescent="0.25">
      <c r="A9" s="4" t="s">
        <v>1</v>
      </c>
      <c r="B9" s="95" t="s">
        <v>81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22.5" customHeight="1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5.75" thickTop="1" x14ac:dyDescent="0.25">
      <c r="A15" s="48"/>
      <c r="B15" s="42" t="s">
        <v>10</v>
      </c>
      <c r="C15" s="48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14" t="s">
        <v>42</v>
      </c>
      <c r="C16" s="53" t="s">
        <v>13</v>
      </c>
      <c r="D16" s="49">
        <v>1999.95</v>
      </c>
      <c r="E16" s="50"/>
      <c r="F16" s="50"/>
      <c r="G16" s="17"/>
    </row>
    <row r="17" spans="1:9" s="4" customFormat="1" ht="67.5" x14ac:dyDescent="0.25">
      <c r="A17" s="13" t="s">
        <v>14</v>
      </c>
      <c r="B17" s="14" t="s">
        <v>39</v>
      </c>
      <c r="C17" s="53" t="s">
        <v>16</v>
      </c>
      <c r="D17" s="49">
        <v>120</v>
      </c>
      <c r="E17" s="50"/>
      <c r="F17" s="50"/>
      <c r="G17" s="17"/>
    </row>
    <row r="18" spans="1:9" s="4" customFormat="1" x14ac:dyDescent="0.25">
      <c r="A18" s="13"/>
      <c r="B18" s="46" t="s">
        <v>36</v>
      </c>
      <c r="C18" s="53"/>
      <c r="D18" s="49" t="s">
        <v>22</v>
      </c>
      <c r="E18" s="50"/>
      <c r="F18" s="50"/>
      <c r="G18" s="47"/>
    </row>
    <row r="19" spans="1:9" s="4" customFormat="1" x14ac:dyDescent="0.25">
      <c r="A19" s="13"/>
      <c r="B19" s="42" t="s">
        <v>30</v>
      </c>
      <c r="C19" s="53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14" t="s">
        <v>40</v>
      </c>
      <c r="C20" s="15" t="s">
        <v>13</v>
      </c>
      <c r="D20" s="16">
        <v>35</v>
      </c>
      <c r="E20" s="17"/>
      <c r="F20" s="17"/>
      <c r="G20" s="17"/>
    </row>
    <row r="21" spans="1:9" s="4" customFormat="1" x14ac:dyDescent="0.25">
      <c r="A21" s="13"/>
      <c r="B21" s="46" t="s">
        <v>37</v>
      </c>
      <c r="C21" s="53"/>
      <c r="D21" s="49"/>
      <c r="E21" s="50"/>
      <c r="F21" s="50"/>
      <c r="G21" s="47"/>
    </row>
    <row r="22" spans="1:9" s="4" customFormat="1" x14ac:dyDescent="0.25">
      <c r="A22" s="13"/>
      <c r="B22" s="18"/>
      <c r="C22" s="20"/>
      <c r="D22" s="21"/>
      <c r="E22" s="22"/>
      <c r="F22" s="22"/>
      <c r="G22" s="24"/>
    </row>
    <row r="23" spans="1:9" x14ac:dyDescent="0.25">
      <c r="E23" s="28"/>
      <c r="F23" s="28"/>
      <c r="G23" s="23"/>
    </row>
    <row r="24" spans="1:9" x14ac:dyDescent="0.25">
      <c r="E24" s="28"/>
      <c r="F24" s="28"/>
      <c r="G24" s="24"/>
    </row>
    <row r="25" spans="1:9" x14ac:dyDescent="0.25">
      <c r="E25" s="79" t="s">
        <v>122</v>
      </c>
      <c r="F25" s="28"/>
      <c r="G25" s="23"/>
      <c r="I25" s="27"/>
    </row>
    <row r="26" spans="1:9" x14ac:dyDescent="0.25">
      <c r="E26" s="79" t="s">
        <v>19</v>
      </c>
      <c r="G26" s="22"/>
      <c r="I26" s="27"/>
    </row>
    <row r="27" spans="1:9" x14ac:dyDescent="0.25">
      <c r="E27" s="79" t="s">
        <v>20</v>
      </c>
    </row>
    <row r="28" spans="1:9" x14ac:dyDescent="0.25">
      <c r="B28" s="28"/>
      <c r="E28" s="79" t="s">
        <v>123</v>
      </c>
    </row>
    <row r="29" spans="1:9" x14ac:dyDescent="0.15">
      <c r="A29" s="80" t="s">
        <v>124</v>
      </c>
      <c r="B29" s="28"/>
    </row>
    <row r="30" spans="1:9" x14ac:dyDescent="0.15">
      <c r="A30" s="80" t="s">
        <v>125</v>
      </c>
      <c r="B30" s="28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.28515625" style="25" customWidth="1"/>
    <col min="5" max="6" width="13.42578125" style="25" customWidth="1"/>
    <col min="7" max="7" width="15.28515625" style="25" customWidth="1"/>
    <col min="8" max="8" width="17.85546875" style="25" customWidth="1"/>
    <col min="9" max="9" width="12" style="25" bestFit="1" customWidth="1"/>
    <col min="10" max="16384" width="11.42578125" style="25"/>
  </cols>
  <sheetData>
    <row r="1" spans="1:8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8" s="4" customFormat="1" x14ac:dyDescent="0.25">
      <c r="G2" s="5"/>
    </row>
    <row r="3" spans="1:8" s="4" customFormat="1" x14ac:dyDescent="0.25">
      <c r="G3" s="5"/>
    </row>
    <row r="4" spans="1:8" s="4" customFormat="1" x14ac:dyDescent="0.25">
      <c r="G4" s="5"/>
    </row>
    <row r="5" spans="1:8" s="4" customFormat="1" x14ac:dyDescent="0.25">
      <c r="G5" s="5"/>
    </row>
    <row r="6" spans="1:8" s="4" customFormat="1" x14ac:dyDescent="0.25">
      <c r="G6" s="5"/>
    </row>
    <row r="7" spans="1:8" s="4" customFormat="1" x14ac:dyDescent="0.25">
      <c r="G7" s="5"/>
    </row>
    <row r="8" spans="1:8" s="4" customFormat="1" x14ac:dyDescent="0.25">
      <c r="A8" s="4" t="s">
        <v>120</v>
      </c>
      <c r="B8" s="6" t="s">
        <v>121</v>
      </c>
      <c r="G8" s="5"/>
    </row>
    <row r="9" spans="1:8" s="4" customFormat="1" ht="48.75" customHeight="1" x14ac:dyDescent="0.25">
      <c r="A9" s="4" t="s">
        <v>1</v>
      </c>
      <c r="B9" s="93" t="s">
        <v>82</v>
      </c>
      <c r="C9" s="93"/>
      <c r="D9" s="93"/>
      <c r="E9" s="93"/>
      <c r="F9" s="93"/>
      <c r="G9" s="93"/>
      <c r="H9" s="60"/>
    </row>
    <row r="10" spans="1:8" s="4" customFormat="1" x14ac:dyDescent="0.25">
      <c r="A10" s="4" t="s">
        <v>2</v>
      </c>
      <c r="B10" s="6" t="s">
        <v>51</v>
      </c>
      <c r="D10" s="6"/>
      <c r="G10" s="5"/>
    </row>
    <row r="11" spans="1:8" s="4" customFormat="1" ht="15.75" thickBot="1" x14ac:dyDescent="0.3">
      <c r="G11" s="5"/>
    </row>
    <row r="12" spans="1:8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8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8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8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8" s="4" customFormat="1" ht="33.75" x14ac:dyDescent="0.25">
      <c r="A16" s="13" t="s">
        <v>11</v>
      </c>
      <c r="B16" s="14" t="s">
        <v>38</v>
      </c>
      <c r="C16" s="20" t="s">
        <v>13</v>
      </c>
      <c r="D16" s="49">
        <v>972.58</v>
      </c>
      <c r="E16" s="50"/>
      <c r="F16" s="50"/>
      <c r="G16" s="50"/>
    </row>
    <row r="17" spans="1:9" s="4" customFormat="1" ht="67.5" x14ac:dyDescent="0.25">
      <c r="A17" s="13" t="s">
        <v>14</v>
      </c>
      <c r="B17" s="14" t="s">
        <v>39</v>
      </c>
      <c r="C17" s="20" t="s">
        <v>16</v>
      </c>
      <c r="D17" s="49">
        <v>58.35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14" t="s">
        <v>40</v>
      </c>
      <c r="C20" s="15" t="s">
        <v>13</v>
      </c>
      <c r="D20" s="16">
        <v>27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26"/>
      <c r="F24" s="26"/>
      <c r="G24" s="24"/>
    </row>
    <row r="25" spans="1:9" x14ac:dyDescent="0.25">
      <c r="E25" s="79" t="s">
        <v>122</v>
      </c>
      <c r="F25" s="26"/>
      <c r="G25" s="23"/>
      <c r="I25" s="27"/>
    </row>
    <row r="26" spans="1:9" x14ac:dyDescent="0.25">
      <c r="E26" s="79" t="s">
        <v>19</v>
      </c>
      <c r="F26" s="26"/>
      <c r="G26" s="35"/>
      <c r="I26" s="27"/>
    </row>
    <row r="27" spans="1:9" x14ac:dyDescent="0.25">
      <c r="E27" s="79" t="s">
        <v>20</v>
      </c>
      <c r="F27" s="26"/>
      <c r="G27" s="35"/>
      <c r="I27" s="27"/>
    </row>
    <row r="28" spans="1:9" x14ac:dyDescent="0.25">
      <c r="B28" s="28"/>
      <c r="E28" s="79" t="s">
        <v>123</v>
      </c>
      <c r="F28" s="26"/>
      <c r="G28" s="35"/>
      <c r="I28" s="27"/>
    </row>
    <row r="29" spans="1:9" x14ac:dyDescent="0.15">
      <c r="A29" s="80" t="s">
        <v>124</v>
      </c>
      <c r="B29" s="28"/>
      <c r="F29" s="26"/>
      <c r="G29" s="35"/>
      <c r="I29" s="27"/>
    </row>
    <row r="30" spans="1:9" x14ac:dyDescent="0.15">
      <c r="A30" s="80" t="s">
        <v>125</v>
      </c>
      <c r="B30" s="28"/>
      <c r="F30" s="26"/>
      <c r="G30" s="35"/>
      <c r="I30" s="27"/>
    </row>
    <row r="31" spans="1:9" x14ac:dyDescent="0.25">
      <c r="B31" s="28"/>
      <c r="G31" s="22"/>
      <c r="I31" s="29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57031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84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935.77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56.15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25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26"/>
      <c r="F24" s="26"/>
      <c r="G24" s="24"/>
    </row>
    <row r="25" spans="1:9" x14ac:dyDescent="0.25">
      <c r="E25" s="79" t="s">
        <v>122</v>
      </c>
      <c r="F25" s="26"/>
      <c r="G25" s="23"/>
      <c r="I25" s="27"/>
    </row>
    <row r="26" spans="1:9" x14ac:dyDescent="0.25">
      <c r="E26" s="79" t="s">
        <v>19</v>
      </c>
      <c r="F26" s="26"/>
      <c r="G26" s="35"/>
      <c r="I26" s="27"/>
    </row>
    <row r="27" spans="1:9" x14ac:dyDescent="0.25">
      <c r="E27" s="79" t="s">
        <v>20</v>
      </c>
      <c r="F27" s="26"/>
      <c r="G27" s="35"/>
      <c r="I27" s="27"/>
    </row>
    <row r="28" spans="1:9" x14ac:dyDescent="0.25">
      <c r="B28" s="28"/>
      <c r="E28" s="79" t="s">
        <v>123</v>
      </c>
      <c r="F28" s="26"/>
      <c r="G28" s="35"/>
      <c r="I28" s="27"/>
    </row>
    <row r="29" spans="1:9" x14ac:dyDescent="0.15">
      <c r="A29" s="80" t="s">
        <v>124</v>
      </c>
      <c r="B29" s="28"/>
      <c r="F29" s="26"/>
      <c r="G29" s="35"/>
      <c r="I29" s="27"/>
    </row>
    <row r="30" spans="1:9" x14ac:dyDescent="0.15">
      <c r="A30" s="80" t="s">
        <v>125</v>
      </c>
      <c r="B30" s="28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0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.710937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87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2345.5100000000002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140.72999999999999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60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26"/>
      <c r="F24" s="26"/>
      <c r="G24" s="24"/>
    </row>
    <row r="25" spans="1:9" x14ac:dyDescent="0.25">
      <c r="E25" s="79" t="s">
        <v>122</v>
      </c>
      <c r="F25" s="26"/>
      <c r="G25" s="23"/>
      <c r="I25" s="27"/>
    </row>
    <row r="26" spans="1:9" x14ac:dyDescent="0.25">
      <c r="E26" s="79" t="s">
        <v>19</v>
      </c>
      <c r="F26" s="26"/>
      <c r="G26" s="35"/>
      <c r="I26" s="27"/>
    </row>
    <row r="27" spans="1:9" x14ac:dyDescent="0.25">
      <c r="E27" s="79" t="s">
        <v>20</v>
      </c>
      <c r="F27" s="26"/>
      <c r="G27" s="35"/>
      <c r="I27" s="27"/>
    </row>
    <row r="28" spans="1:9" x14ac:dyDescent="0.25">
      <c r="B28" s="28"/>
      <c r="E28" s="79" t="s">
        <v>123</v>
      </c>
      <c r="F28" s="26"/>
      <c r="G28" s="35"/>
      <c r="I28" s="27"/>
    </row>
    <row r="29" spans="1:9" x14ac:dyDescent="0.15">
      <c r="A29" s="80" t="s">
        <v>124</v>
      </c>
      <c r="B29" s="28"/>
      <c r="F29" s="26"/>
      <c r="G29" s="35"/>
      <c r="I29" s="27"/>
    </row>
    <row r="30" spans="1:9" x14ac:dyDescent="0.15">
      <c r="A30" s="80" t="s">
        <v>125</v>
      </c>
      <c r="B30" s="28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2.42578125" style="25" customWidth="1"/>
    <col min="2" max="2" width="45.7109375" style="25" customWidth="1"/>
    <col min="3" max="3" width="8.7109375" style="25" customWidth="1"/>
    <col min="4" max="4" width="11" style="25" customWidth="1"/>
    <col min="5" max="6" width="13.42578125" style="25" customWidth="1"/>
    <col min="7" max="7" width="17.8554687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92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973.47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58.41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30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26"/>
      <c r="F24" s="26"/>
      <c r="G24" s="24"/>
    </row>
    <row r="25" spans="1:9" x14ac:dyDescent="0.25">
      <c r="E25" s="79" t="s">
        <v>122</v>
      </c>
      <c r="F25" s="26"/>
      <c r="G25" s="23"/>
      <c r="I25" s="27"/>
    </row>
    <row r="26" spans="1:9" x14ac:dyDescent="0.25">
      <c r="E26" s="79" t="s">
        <v>19</v>
      </c>
      <c r="F26" s="26"/>
      <c r="G26" s="35"/>
      <c r="I26" s="27"/>
    </row>
    <row r="27" spans="1:9" x14ac:dyDescent="0.25">
      <c r="E27" s="79" t="s">
        <v>20</v>
      </c>
      <c r="F27" s="26"/>
      <c r="G27" s="35"/>
      <c r="I27" s="27"/>
    </row>
    <row r="28" spans="1:9" x14ac:dyDescent="0.25">
      <c r="B28" s="28"/>
      <c r="E28" s="79" t="s">
        <v>123</v>
      </c>
      <c r="F28" s="26"/>
      <c r="G28" s="35"/>
      <c r="I28" s="27"/>
    </row>
    <row r="29" spans="1:9" x14ac:dyDescent="0.15">
      <c r="A29" s="80" t="s">
        <v>124</v>
      </c>
      <c r="B29" s="28"/>
      <c r="F29" s="26"/>
      <c r="G29" s="35"/>
      <c r="I29" s="27"/>
    </row>
    <row r="30" spans="1:9" x14ac:dyDescent="0.15">
      <c r="A30" s="80" t="s">
        <v>125</v>
      </c>
      <c r="B30" s="28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1"/>
  <sheetViews>
    <sheetView view="pageBreakPreview" zoomScaleNormal="100" zoomScaleSheetLayoutView="100" workbookViewId="0">
      <selection activeCell="A15" sqref="A15:D20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93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66" t="s">
        <v>38</v>
      </c>
      <c r="C16" s="20" t="s">
        <v>13</v>
      </c>
      <c r="D16" s="49">
        <v>1474.43</v>
      </c>
      <c r="E16" s="50"/>
      <c r="F16" s="50"/>
      <c r="G16" s="50"/>
    </row>
    <row r="17" spans="1:9" s="4" customFormat="1" ht="67.5" x14ac:dyDescent="0.25">
      <c r="A17" s="13" t="s">
        <v>14</v>
      </c>
      <c r="B17" s="66" t="s">
        <v>39</v>
      </c>
      <c r="C17" s="20" t="s">
        <v>16</v>
      </c>
      <c r="D17" s="49">
        <v>88.46</v>
      </c>
      <c r="E17" s="50"/>
      <c r="F17" s="50"/>
      <c r="G17" s="50"/>
    </row>
    <row r="18" spans="1:9" s="4" customFormat="1" x14ac:dyDescent="0.25">
      <c r="A18" s="13"/>
      <c r="B18" s="46" t="s">
        <v>17</v>
      </c>
      <c r="C18" s="20"/>
      <c r="D18" s="49"/>
      <c r="E18" s="50"/>
      <c r="F18" s="50"/>
      <c r="G18" s="47"/>
    </row>
    <row r="19" spans="1:9" s="4" customFormat="1" x14ac:dyDescent="0.25">
      <c r="A19" s="13"/>
      <c r="B19" s="42" t="s">
        <v>30</v>
      </c>
      <c r="C19" s="20"/>
      <c r="D19" s="49"/>
      <c r="E19" s="50"/>
      <c r="F19" s="50"/>
      <c r="G19" s="51"/>
    </row>
    <row r="20" spans="1:9" s="4" customFormat="1" ht="56.25" x14ac:dyDescent="0.25">
      <c r="A20" s="13" t="s">
        <v>35</v>
      </c>
      <c r="B20" s="66" t="s">
        <v>40</v>
      </c>
      <c r="C20" s="65" t="s">
        <v>13</v>
      </c>
      <c r="D20" s="16">
        <v>42</v>
      </c>
      <c r="E20" s="17"/>
      <c r="F20" s="17"/>
      <c r="G20" s="17"/>
    </row>
    <row r="21" spans="1:9" s="4" customFormat="1" x14ac:dyDescent="0.25">
      <c r="A21" s="13"/>
      <c r="B21" s="46" t="s">
        <v>34</v>
      </c>
      <c r="C21" s="20"/>
      <c r="D21" s="49"/>
      <c r="E21" s="50"/>
      <c r="F21" s="50"/>
      <c r="G21" s="47"/>
    </row>
    <row r="22" spans="1:9" s="4" customFormat="1" x14ac:dyDescent="0.25">
      <c r="A22" s="13"/>
      <c r="B22" s="12"/>
      <c r="C22" s="20"/>
      <c r="D22" s="21"/>
      <c r="E22" s="22"/>
      <c r="F22" s="22"/>
      <c r="G22" s="24"/>
    </row>
    <row r="23" spans="1:9" x14ac:dyDescent="0.25">
      <c r="E23" s="26"/>
      <c r="F23" s="26"/>
      <c r="G23" s="23"/>
    </row>
    <row r="24" spans="1:9" x14ac:dyDescent="0.25">
      <c r="E24" s="26"/>
      <c r="F24" s="26"/>
      <c r="G24" s="24"/>
    </row>
    <row r="25" spans="1:9" x14ac:dyDescent="0.25">
      <c r="E25" s="79" t="s">
        <v>122</v>
      </c>
      <c r="F25" s="26"/>
      <c r="G25" s="23"/>
      <c r="I25" s="27"/>
    </row>
    <row r="26" spans="1:9" x14ac:dyDescent="0.25">
      <c r="E26" s="79" t="s">
        <v>19</v>
      </c>
      <c r="F26" s="26"/>
      <c r="G26" s="35"/>
      <c r="I26" s="27"/>
    </row>
    <row r="27" spans="1:9" x14ac:dyDescent="0.25">
      <c r="E27" s="79" t="s">
        <v>20</v>
      </c>
      <c r="F27" s="26"/>
      <c r="G27" s="35"/>
      <c r="I27" s="27"/>
    </row>
    <row r="28" spans="1:9" x14ac:dyDescent="0.25">
      <c r="B28" s="28"/>
      <c r="E28" s="79" t="s">
        <v>123</v>
      </c>
      <c r="F28" s="26"/>
      <c r="G28" s="35"/>
      <c r="I28" s="27"/>
    </row>
    <row r="29" spans="1:9" x14ac:dyDescent="0.15">
      <c r="A29" s="80" t="s">
        <v>124</v>
      </c>
      <c r="B29" s="28"/>
      <c r="F29" s="26"/>
      <c r="G29" s="35"/>
      <c r="I29" s="27"/>
    </row>
    <row r="30" spans="1:9" x14ac:dyDescent="0.15">
      <c r="A30" s="80" t="s">
        <v>125</v>
      </c>
      <c r="B30" s="28"/>
      <c r="F30" s="26"/>
      <c r="G30" s="35"/>
      <c r="I30" s="27"/>
    </row>
    <row r="31" spans="1:9" x14ac:dyDescent="0.25">
      <c r="E31" s="26"/>
      <c r="F31" s="26"/>
      <c r="G31" s="35"/>
      <c r="I31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I34"/>
  <sheetViews>
    <sheetView view="pageBreakPreview" zoomScaleNormal="100" zoomScaleSheetLayoutView="100" workbookViewId="0">
      <selection activeCell="F13" sqref="F13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1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92" t="s">
        <v>0</v>
      </c>
      <c r="B1" s="92"/>
      <c r="C1" s="92"/>
      <c r="D1" s="92"/>
      <c r="E1" s="92"/>
      <c r="F1" s="92"/>
      <c r="G1" s="92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120</v>
      </c>
      <c r="B8" s="6" t="s">
        <v>121</v>
      </c>
      <c r="G8" s="5"/>
    </row>
    <row r="9" spans="1:7" s="4" customFormat="1" ht="48" customHeight="1" x14ac:dyDescent="0.25">
      <c r="A9" s="4" t="s">
        <v>1</v>
      </c>
      <c r="B9" s="95" t="s">
        <v>116</v>
      </c>
      <c r="C9" s="95"/>
      <c r="D9" s="95"/>
      <c r="E9" s="95"/>
      <c r="F9" s="95"/>
      <c r="G9" s="95"/>
    </row>
    <row r="10" spans="1:7" s="4" customFormat="1" x14ac:dyDescent="0.25">
      <c r="A10" s="4" t="s">
        <v>2</v>
      </c>
      <c r="B10" s="6" t="s">
        <v>51</v>
      </c>
      <c r="D10" s="6"/>
      <c r="G10" s="5"/>
    </row>
    <row r="11" spans="1:7" s="4" customFormat="1" ht="15.75" thickBot="1" x14ac:dyDescent="0.3">
      <c r="G11" s="5"/>
    </row>
    <row r="12" spans="1:7" s="4" customFormat="1" ht="16.5" thickTop="1" x14ac:dyDescent="0.25">
      <c r="A12" s="94" t="s">
        <v>3</v>
      </c>
      <c r="B12" s="94"/>
      <c r="C12" s="94"/>
      <c r="D12" s="94"/>
      <c r="E12" s="94"/>
      <c r="F12" s="94"/>
      <c r="G12" s="9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76" t="s">
        <v>4</v>
      </c>
      <c r="B14" s="77" t="s">
        <v>5</v>
      </c>
      <c r="C14" s="78" t="s">
        <v>6</v>
      </c>
      <c r="D14" s="78" t="s">
        <v>7</v>
      </c>
      <c r="E14" s="78" t="s">
        <v>118</v>
      </c>
      <c r="F14" s="78" t="s">
        <v>119</v>
      </c>
      <c r="G14" s="78" t="s">
        <v>9</v>
      </c>
    </row>
    <row r="15" spans="1:7" s="4" customFormat="1" ht="16.5" thickTop="1" x14ac:dyDescent="0.25">
      <c r="A15" s="19"/>
      <c r="B15" s="42" t="s">
        <v>10</v>
      </c>
      <c r="C15" s="19"/>
      <c r="D15" s="48"/>
      <c r="E15" s="48"/>
      <c r="F15" s="48"/>
      <c r="G15" s="48"/>
    </row>
    <row r="16" spans="1:7" s="4" customFormat="1" ht="33.75" x14ac:dyDescent="0.25">
      <c r="A16" s="13" t="s">
        <v>11</v>
      </c>
      <c r="B16" s="75" t="s">
        <v>38</v>
      </c>
      <c r="C16" s="20" t="s">
        <v>13</v>
      </c>
      <c r="D16" s="49">
        <v>1326.21</v>
      </c>
      <c r="E16" s="50"/>
      <c r="F16" s="50"/>
      <c r="G16" s="50"/>
    </row>
    <row r="17" spans="1:9" s="4" customFormat="1" ht="33.75" x14ac:dyDescent="0.25">
      <c r="A17" s="13" t="s">
        <v>11</v>
      </c>
      <c r="B17" s="75" t="s">
        <v>117</v>
      </c>
      <c r="C17" s="20" t="s">
        <v>13</v>
      </c>
      <c r="D17" s="49">
        <v>2254.56</v>
      </c>
      <c r="E17" s="50"/>
      <c r="F17" s="50"/>
      <c r="G17" s="50"/>
    </row>
    <row r="18" spans="1:9" s="4" customFormat="1" ht="67.5" x14ac:dyDescent="0.25">
      <c r="A18" s="13" t="s">
        <v>14</v>
      </c>
      <c r="B18" s="75" t="s">
        <v>39</v>
      </c>
      <c r="C18" s="20" t="s">
        <v>16</v>
      </c>
      <c r="D18" s="49">
        <v>79.569999999999993</v>
      </c>
      <c r="E18" s="50"/>
      <c r="F18" s="50"/>
      <c r="G18" s="50"/>
    </row>
    <row r="19" spans="1:9" s="4" customFormat="1" x14ac:dyDescent="0.25">
      <c r="A19" s="13"/>
      <c r="B19" s="46" t="s">
        <v>17</v>
      </c>
      <c r="C19" s="20"/>
      <c r="D19" s="49"/>
      <c r="E19" s="50"/>
      <c r="F19" s="50"/>
      <c r="G19" s="47"/>
    </row>
    <row r="20" spans="1:9" s="4" customFormat="1" x14ac:dyDescent="0.25">
      <c r="A20" s="13"/>
      <c r="B20" s="42" t="s">
        <v>30</v>
      </c>
      <c r="C20" s="20"/>
      <c r="D20" s="49"/>
      <c r="E20" s="50"/>
      <c r="F20" s="50"/>
      <c r="G20" s="51"/>
    </row>
    <row r="21" spans="1:9" s="4" customFormat="1" ht="56.25" x14ac:dyDescent="0.25">
      <c r="A21" s="13" t="s">
        <v>35</v>
      </c>
      <c r="B21" s="75" t="s">
        <v>40</v>
      </c>
      <c r="C21" s="74" t="s">
        <v>13</v>
      </c>
      <c r="D21" s="16">
        <v>4</v>
      </c>
      <c r="E21" s="17"/>
      <c r="F21" s="17"/>
      <c r="G21" s="17"/>
    </row>
    <row r="22" spans="1:9" s="4" customFormat="1" x14ac:dyDescent="0.25">
      <c r="A22" s="13"/>
      <c r="B22" s="46" t="s">
        <v>34</v>
      </c>
      <c r="C22" s="20"/>
      <c r="D22" s="49"/>
      <c r="E22" s="50"/>
      <c r="F22" s="50"/>
      <c r="G22" s="47"/>
    </row>
    <row r="23" spans="1:9" s="4" customFormat="1" x14ac:dyDescent="0.25">
      <c r="A23" s="13"/>
      <c r="B23" s="12"/>
      <c r="C23" s="20"/>
      <c r="D23" s="21"/>
      <c r="E23" s="22"/>
      <c r="F23" s="22"/>
      <c r="G23" s="24"/>
    </row>
    <row r="24" spans="1:9" x14ac:dyDescent="0.25">
      <c r="E24" s="26"/>
      <c r="F24" s="26"/>
      <c r="G24" s="23"/>
    </row>
    <row r="25" spans="1:9" x14ac:dyDescent="0.25">
      <c r="E25" s="79" t="s">
        <v>122</v>
      </c>
      <c r="F25" s="26"/>
      <c r="G25" s="24"/>
    </row>
    <row r="26" spans="1:9" x14ac:dyDescent="0.25">
      <c r="E26" s="79" t="s">
        <v>19</v>
      </c>
      <c r="F26" s="26"/>
      <c r="G26" s="23"/>
      <c r="I26" s="27"/>
    </row>
    <row r="27" spans="1:9" x14ac:dyDescent="0.25">
      <c r="E27" s="79" t="s">
        <v>20</v>
      </c>
      <c r="F27" s="26"/>
      <c r="G27" s="35"/>
      <c r="I27" s="27"/>
    </row>
    <row r="28" spans="1:9" x14ac:dyDescent="0.25">
      <c r="B28" s="28"/>
      <c r="E28" s="79" t="s">
        <v>123</v>
      </c>
      <c r="F28" s="26"/>
      <c r="G28" s="35"/>
      <c r="I28" s="27"/>
    </row>
    <row r="29" spans="1:9" x14ac:dyDescent="0.15">
      <c r="A29" s="80" t="s">
        <v>124</v>
      </c>
      <c r="B29" s="28"/>
      <c r="F29" s="26"/>
      <c r="G29" s="35"/>
      <c r="I29" s="27"/>
    </row>
    <row r="30" spans="1:9" x14ac:dyDescent="0.15">
      <c r="A30" s="80" t="s">
        <v>125</v>
      </c>
      <c r="B30" s="28"/>
      <c r="F30" s="26"/>
      <c r="G30" s="35"/>
      <c r="I30" s="27"/>
    </row>
    <row r="31" spans="1:9" x14ac:dyDescent="0.25">
      <c r="E31" s="26"/>
      <c r="F31" s="26"/>
      <c r="G31" s="35"/>
      <c r="I31" s="27"/>
    </row>
    <row r="32" spans="1:9" x14ac:dyDescent="0.25">
      <c r="E32" s="26"/>
      <c r="F32" s="26"/>
      <c r="G32" s="35"/>
      <c r="I32" s="27"/>
    </row>
    <row r="33" spans="1:7" x14ac:dyDescent="0.2">
      <c r="A33" s="89"/>
      <c r="B33" s="89"/>
      <c r="C33" s="89"/>
      <c r="E33" s="89"/>
      <c r="F33" s="89"/>
      <c r="G33" s="89"/>
    </row>
    <row r="34" spans="1:7" x14ac:dyDescent="0.2">
      <c r="A34" s="89"/>
      <c r="B34" s="89"/>
      <c r="C34" s="89"/>
      <c r="E34" s="89"/>
      <c r="F34" s="89"/>
      <c r="G34" s="89"/>
    </row>
  </sheetData>
  <mergeCells count="7">
    <mergeCell ref="A34:C34"/>
    <mergeCell ref="E34:G34"/>
    <mergeCell ref="A1:G1"/>
    <mergeCell ref="B9:G9"/>
    <mergeCell ref="A12:G12"/>
    <mergeCell ref="A33:C33"/>
    <mergeCell ref="E33:G33"/>
  </mergeCells>
  <conditionalFormatting sqref="E33:F34">
    <cfRule type="cellIs" dxfId="0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43</vt:i4>
      </vt:variant>
      <vt:variant>
        <vt:lpstr>Rangos con nombre</vt:lpstr>
      </vt:variant>
      <vt:variant>
        <vt:i4>6</vt:i4>
      </vt:variant>
    </vt:vector>
  </HeadingPairs>
  <TitlesOfParts>
    <vt:vector size="49" baseType="lpstr">
      <vt:lpstr>Listado ZAC</vt:lpstr>
      <vt:lpstr>PROYECTO 1</vt:lpstr>
      <vt:lpstr>PROYECTO 2</vt:lpstr>
      <vt:lpstr>PROYECTO 3</vt:lpstr>
      <vt:lpstr>PROYECTO 4</vt:lpstr>
      <vt:lpstr>PROYECTO 5</vt:lpstr>
      <vt:lpstr>RESUMEN</vt:lpstr>
      <vt:lpstr>1. M</vt:lpstr>
      <vt:lpstr>2 P</vt:lpstr>
      <vt:lpstr>3 H</vt:lpstr>
      <vt:lpstr>3.2 A</vt:lpstr>
      <vt:lpstr>4. A</vt:lpstr>
      <vt:lpstr>4.2 </vt:lpstr>
      <vt:lpstr>5 VH</vt:lpstr>
      <vt:lpstr>6 NH</vt:lpstr>
      <vt:lpstr>6.2 CR</vt:lpstr>
      <vt:lpstr>6.3 FV</vt:lpstr>
      <vt:lpstr>7.1R</vt:lpstr>
      <vt:lpstr>7.2.AF</vt:lpstr>
      <vt:lpstr>7.3 M</vt:lpstr>
      <vt:lpstr>7.4 2I</vt:lpstr>
      <vt:lpstr>7.5 C</vt:lpstr>
      <vt:lpstr>7.6. LG</vt:lpstr>
      <vt:lpstr>7.7 A</vt:lpstr>
      <vt:lpstr>8 M</vt:lpstr>
      <vt:lpstr>8.2 C</vt:lpstr>
      <vt:lpstr>8.3 Z</vt:lpstr>
      <vt:lpstr>8.4 G</vt:lpstr>
      <vt:lpstr>8.5 P</vt:lpstr>
      <vt:lpstr>8.6 T</vt:lpstr>
      <vt:lpstr>8.7 P</vt:lpstr>
      <vt:lpstr>8.8. H</vt:lpstr>
      <vt:lpstr>18. V. ROSALES</vt:lpstr>
      <vt:lpstr>8.9.A</vt:lpstr>
      <vt:lpstr>8.10 M</vt:lpstr>
      <vt:lpstr>8.11.F</vt:lpstr>
      <vt:lpstr>8.12 B</vt:lpstr>
      <vt:lpstr>8.13 Z</vt:lpstr>
      <vt:lpstr>8.14 A</vt:lpstr>
      <vt:lpstr>8.15 B</vt:lpstr>
      <vt:lpstr>8.16.T</vt:lpstr>
      <vt:lpstr>8.17 P</vt:lpstr>
      <vt:lpstr>9 V</vt:lpstr>
      <vt:lpstr>RESUMEN!Área_de_impresión</vt:lpstr>
      <vt:lpstr>'7.3 M'!Títulos_a_imprimir</vt:lpstr>
      <vt:lpstr>'8 M'!Títulos_a_imprimir</vt:lpstr>
      <vt:lpstr>'8.12 B'!Títulos_a_imprimir</vt:lpstr>
      <vt:lpstr>'8.5 P'!Títulos_a_imprimir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2023-11-25T17:25:10Z</cp:lastPrinted>
  <dcterms:created xsi:type="dcterms:W3CDTF">2022-06-15T18:38:52Z</dcterms:created>
  <dcterms:modified xsi:type="dcterms:W3CDTF">2023-11-25T18:02:29Z</dcterms:modified>
</cp:coreProperties>
</file>