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RINCONCITO\SOP2023\QUIEN SE DEJE\SANANDO\ANCESTROS\CAMBIO EQUIPO AZUL\29.- CONV 22 ADQ\SOP054  GPE\"/>
    </mc:Choice>
  </mc:AlternateContent>
  <bookViews>
    <workbookView xWindow="-120" yWindow="-120" windowWidth="29040" windowHeight="15720" tabRatio="961"/>
  </bookViews>
  <sheets>
    <sheet name="RESUMEN" sheetId="65" r:id="rId1"/>
    <sheet name="1.1 ST" sheetId="29" r:id="rId2"/>
    <sheet name="1.2 SR" sheetId="64" r:id="rId3"/>
    <sheet name="2 M" sheetId="55" r:id="rId4"/>
    <sheet name="3 E" sheetId="41" r:id="rId5"/>
    <sheet name="4 N" sheetId="45" r:id="rId6"/>
    <sheet name="5.1 NE" sheetId="50" r:id="rId7"/>
    <sheet name="5.2 B" sheetId="51" r:id="rId8"/>
    <sheet name="5.3 CO" sheetId="56" r:id="rId9"/>
    <sheet name="6 E" sheetId="57" r:id="rId10"/>
    <sheet name="7.1 L" sheetId="34" r:id="rId11"/>
    <sheet name="7.2 SD" sheetId="17" r:id="rId12"/>
    <sheet name="8FM" sheetId="47" r:id="rId13"/>
    <sheet name="9.1 L" sheetId="48" r:id="rId14"/>
    <sheet name="9.2 I" sheetId="49" r:id="rId15"/>
    <sheet name="9.3 I" sheetId="52" r:id="rId16"/>
    <sheet name="9.4 T" sheetId="53" r:id="rId17"/>
    <sheet name="10 PM" sheetId="44" r:id="rId18"/>
    <sheet name="11 V" sheetId="16" r:id="rId19"/>
    <sheet name="12 M1" sheetId="40" r:id="rId20"/>
    <sheet name="13 N" sheetId="46" r:id="rId21"/>
    <sheet name="14 F" sheetId="59" r:id="rId22"/>
    <sheet name="PROYECTO 1" sheetId="3" state="hidden" r:id="rId23"/>
    <sheet name="PROYECTO 2" sheetId="60" state="hidden" r:id="rId24"/>
    <sheet name="PROYECTO 3" sheetId="61" state="hidden" r:id="rId25"/>
    <sheet name="PROYECTO 4" sheetId="62" state="hidden" r:id="rId26"/>
    <sheet name="PROYECTO 5" sheetId="63" state="hidden" r:id="rId27"/>
    <sheet name="15 K" sheetId="58" r:id="rId28"/>
    <sheet name="6.STA.RITA" sheetId="39" state="hidden" r:id="rId29"/>
    <sheet name="EST. MCDO" sheetId="42" state="hidden" r:id="rId30"/>
    <sheet name="EST.MCDO.PIN." sheetId="43" state="hidden" r:id="rId31"/>
  </sheets>
  <definedNames>
    <definedName name="_xlnm.Print_Area" localSheetId="0">RESUMEN!$A$1:$F$41</definedName>
    <definedName name="_xlnm.Print_Titles" localSheetId="19">'12 M1'!$1:$15</definedName>
    <definedName name="_xlnm.Print_Titles" localSheetId="10">'7.1 L'!$1:$15</definedName>
    <definedName name="_xlnm.Print_Titles" localSheetId="11">'7.2 SD'!$1:$15</definedName>
    <definedName name="_xlnm.Print_Titles" localSheetId="0">RESUMEN!$1:$11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5" i="63" l="1"/>
  <c r="D21" i="63"/>
  <c r="F17" i="63"/>
  <c r="F18" i="63" s="1"/>
  <c r="D25" i="62"/>
  <c r="D21" i="62"/>
  <c r="F17" i="62"/>
  <c r="F18" i="62" s="1"/>
  <c r="D25" i="61"/>
  <c r="F17" i="61"/>
  <c r="F18" i="61" s="1"/>
  <c r="D25" i="60"/>
  <c r="D21" i="60"/>
  <c r="F17" i="60"/>
  <c r="F18" i="60" s="1"/>
  <c r="D25" i="3"/>
  <c r="D21" i="3"/>
  <c r="F17" i="3" l="1"/>
  <c r="D21" i="58" l="1"/>
  <c r="D21" i="55"/>
  <c r="D21" i="46" l="1"/>
  <c r="B12" i="43" l="1"/>
  <c r="B11" i="42" l="1"/>
  <c r="B11" i="43" s="1"/>
  <c r="F18" i="3" l="1"/>
  <c r="F23" i="43" l="1"/>
  <c r="E23" i="43"/>
  <c r="D23" i="43"/>
  <c r="G22" i="43" l="1"/>
  <c r="G23" i="43" s="1"/>
  <c r="E25" i="63" l="1"/>
  <c r="F25" i="63" s="1"/>
  <c r="F26" i="63" s="1"/>
  <c r="E25" i="61"/>
  <c r="F25" i="61" s="1"/>
  <c r="F26" i="61" s="1"/>
  <c r="E25" i="60"/>
  <c r="F25" i="60" s="1"/>
  <c r="F26" i="60" s="1"/>
  <c r="E25" i="62"/>
  <c r="F25" i="62" s="1"/>
  <c r="F26" i="62" s="1"/>
  <c r="E25" i="3"/>
  <c r="E22" i="39"/>
  <c r="F22" i="39" s="1"/>
  <c r="F25" i="3" l="1"/>
  <c r="F26" i="3" s="1"/>
  <c r="F23" i="39"/>
  <c r="G23" i="42" l="1"/>
  <c r="G24" i="42"/>
  <c r="G22" i="42"/>
  <c r="E20" i="63" l="1"/>
  <c r="F20" i="63" s="1"/>
  <c r="E20" i="60"/>
  <c r="F20" i="60" s="1"/>
  <c r="E20" i="62"/>
  <c r="F20" i="62" s="1"/>
  <c r="E20" i="61"/>
  <c r="F20" i="61" s="1"/>
  <c r="F22" i="61" s="1"/>
  <c r="F29" i="61" s="1"/>
  <c r="F30" i="61" s="1"/>
  <c r="F31" i="61" s="1"/>
  <c r="E21" i="62"/>
  <c r="F21" i="62" s="1"/>
  <c r="E21" i="61"/>
  <c r="F21" i="61" s="1"/>
  <c r="E21" i="63"/>
  <c r="F21" i="63" s="1"/>
  <c r="E21" i="60"/>
  <c r="F21" i="60" s="1"/>
  <c r="E18" i="39"/>
  <c r="E21" i="3"/>
  <c r="F21" i="3" s="1"/>
  <c r="E20" i="3"/>
  <c r="F20" i="3" s="1"/>
  <c r="E17" i="39"/>
  <c r="F22" i="63" l="1"/>
  <c r="F22" i="62"/>
  <c r="F29" i="62" s="1"/>
  <c r="F30" i="62" s="1"/>
  <c r="F31" i="62" s="1"/>
  <c r="F22" i="60"/>
  <c r="F29" i="60" s="1"/>
  <c r="F30" i="60" s="1"/>
  <c r="F31" i="60" s="1"/>
  <c r="F29" i="63" l="1"/>
  <c r="F30" i="63" s="1"/>
  <c r="F31" i="63" s="1"/>
  <c r="F18" i="39" l="1"/>
  <c r="F17" i="39"/>
  <c r="F19" i="39" l="1"/>
  <c r="F26" i="39" s="1"/>
  <c r="F27" i="39" l="1"/>
  <c r="F28" i="39" s="1"/>
  <c r="F22" i="3" l="1"/>
  <c r="F29" i="3" s="1"/>
  <c r="F30" i="3" s="1"/>
  <c r="F31" i="3" l="1"/>
</calcChain>
</file>

<file path=xl/sharedStrings.xml><?xml version="1.0" encoding="utf-8"?>
<sst xmlns="http://schemas.openxmlformats.org/spreadsheetml/2006/main" count="1118" uniqueCount="125">
  <si>
    <t>GOBIERNO DEL ESTADO DE ZACATECAS</t>
  </si>
  <si>
    <t>PROYECTO:</t>
  </si>
  <si>
    <t>UBICACIÓN:</t>
  </si>
  <si>
    <t xml:space="preserve">PRESUPUESTO DE ADQUISICIÓN DE INSUMOS </t>
  </si>
  <si>
    <t>Código</t>
  </si>
  <si>
    <t>Concepto</t>
  </si>
  <si>
    <t>Unidad</t>
  </si>
  <si>
    <t>Cantidad</t>
  </si>
  <si>
    <t>Costo Unitario</t>
  </si>
  <si>
    <t>Importe</t>
  </si>
  <si>
    <t>PAVIMENTO</t>
  </si>
  <si>
    <t>MASF0003</t>
  </si>
  <si>
    <r>
      <t xml:space="preserve">EMULSION CATIONICA DE ROMPIMIENTO RAPIDO (ECR) , DE ACUERDO CON LA NORMA DE LA SCT N-CMT-4-05-001 VIGENTE. </t>
    </r>
    <r>
      <rPr>
        <b/>
        <sz val="8"/>
        <rFont val="Arial"/>
        <family val="2"/>
      </rPr>
      <t>(PUESTOS EN CABECERA MUNICIPAL CORRESPONDIENTE</t>
    </r>
    <r>
      <rPr>
        <sz val="8"/>
        <rFont val="Arial"/>
        <family val="2"/>
      </rPr>
      <t>)</t>
    </r>
  </si>
  <si>
    <t>L</t>
  </si>
  <si>
    <t>MASFPG64-22P</t>
  </si>
  <si>
    <r>
      <t>ADQUISICIÓN DE CARPETA DE CONCRETO ASFALTICO CON CEMENTO ASFALTICO GRADO PG 64-22  ELABORADA EN PLANTA MEZCLA EN CALIENTE TIPO DENSA. (</t>
    </r>
    <r>
      <rPr>
        <b/>
        <sz val="8"/>
        <rFont val="Arial"/>
        <family val="2"/>
      </rPr>
      <t>MEZCLA ASFÁLTICA SUELTA PUESTA EN CABECERA MUNICIPAL CORRESPONDIENTE</t>
    </r>
    <r>
      <rPr>
        <sz val="8"/>
        <rFont val="Arial"/>
        <family val="2"/>
      </rPr>
      <t>). DE ACUERDO CON LA NORMA DE LA SCT N-CMT-4-05-003 VIGENTE.</t>
    </r>
  </si>
  <si>
    <t>M3</t>
  </si>
  <si>
    <t>TOTAL PAVIMENTO</t>
  </si>
  <si>
    <t>SUMA:</t>
  </si>
  <si>
    <t>16 % I.V.A.</t>
  </si>
  <si>
    <t>TOTAL</t>
  </si>
  <si>
    <t>MASF0004</t>
  </si>
  <si>
    <t xml:space="preserve"> </t>
  </si>
  <si>
    <t>ESTUDIO DE MERCADO</t>
  </si>
  <si>
    <t>PRECIO MÁXIMO DE REFERENCIA</t>
  </si>
  <si>
    <t>PRECIOS (NO INCLUYEN IVA)</t>
  </si>
  <si>
    <t>RÍO TRAC   S.A DE C.V.</t>
  </si>
  <si>
    <t>PAVIMENTOS ESTRUCTURALES DE ZACATECAS S.A DE C.V.</t>
  </si>
  <si>
    <t>RIVERA Y RIVERA S.A DE C.V</t>
  </si>
  <si>
    <t>MATERIAL ASFÁLTICO</t>
  </si>
  <si>
    <r>
      <t>ADQUISICIÓN DE EMULSION  CATIÓNICA DE ROMPIMIENTO RÁPIDO,  DE ACUERDO CON LA NORMA DE LA SCT N-CMT-4-05-001 VIGENTE.</t>
    </r>
    <r>
      <rPr>
        <b/>
        <sz val="8"/>
        <rFont val="Arial"/>
        <family val="2"/>
      </rPr>
      <t>(PUESTO EN EL SITIO DE LOS TRABAJOS)</t>
    </r>
  </si>
  <si>
    <r>
      <t xml:space="preserve">ADQUISICIÓN DE EMULSION  CATIÓNICA DE ROMPIMIENTO LENTO, DE ACUERDO CON LA NORMA DE LA SCT N-CMT-4-05-001 VIGENTE. </t>
    </r>
    <r>
      <rPr>
        <b/>
        <sz val="8"/>
        <rFont val="Arial"/>
        <family val="2"/>
      </rPr>
      <t>(PUESTO EN EL SITIO DE LOS TRABAJOS)</t>
    </r>
  </si>
  <si>
    <t>MASFPG64-22</t>
  </si>
  <si>
    <r>
      <t xml:space="preserve">ADQUISICIÓN DE CARPETA DE CONCRETO ASFALTICO CON CEMENTO ASFALTICOGRADO PG 64-22  ELABORADA EN PLANTA MEZCLA EN CALIENTE TIPO DENSA.  </t>
    </r>
    <r>
      <rPr>
        <b/>
        <sz val="8"/>
        <rFont val="Arial"/>
        <family val="2"/>
      </rPr>
      <t>(MEZCLA ASFÁLTICA SUELTA PUESTA EN EL SITIO DE LOS TRABAJOS</t>
    </r>
    <r>
      <rPr>
        <sz val="8"/>
        <rFont val="Arial"/>
        <family val="2"/>
      </rPr>
      <t>) DE ACUERDO CON LA NORMA DE LA SCT N-CMT-4-05-003 VIGENTE.</t>
    </r>
  </si>
  <si>
    <t>PRECIOS CON VIGENCIA MENSUAL ACTUALIZÁNDOSE AL PRIMER DÍA DEL MES A TRANSCURRIR.</t>
  </si>
  <si>
    <t>Se anexan cotizaciones (3)</t>
  </si>
  <si>
    <t>Subdirector de Validación y Costos</t>
  </si>
  <si>
    <t xml:space="preserve"> Ing. Carlos Rodríguez Limas</t>
  </si>
  <si>
    <t>SEÑALAMIENTO</t>
  </si>
  <si>
    <t>TOTAL SEÑALAMIENTO</t>
  </si>
  <si>
    <t>MPIN0001</t>
  </si>
  <si>
    <t>SUBTOTAL PAVIMENTO</t>
  </si>
  <si>
    <t>SUBTOTAL SEÑALAMIENTO</t>
  </si>
  <si>
    <r>
      <t xml:space="preserve">EMULSION CATIONICA DE ROMPIMIENTO RAPIDO (ECR) , DE ACUERDO CON LA NORMA DE LA SCT N-CMT-4-05-001 VIGENTE. </t>
    </r>
    <r>
      <rPr>
        <b/>
        <sz val="8"/>
        <rFont val="Arial"/>
        <family val="2"/>
      </rPr>
      <t>(PUESTOS EN EL SITIO DE LOS TRABAJOS</t>
    </r>
    <r>
      <rPr>
        <sz val="8"/>
        <rFont val="Arial"/>
        <family val="2"/>
      </rPr>
      <t>)</t>
    </r>
  </si>
  <si>
    <r>
      <t>ADQUISICIÓN DE CARPETA DE CONCRETO ASFALTICO CON CEMENTO ASFALTICO GRADO PG 64-22  ELABORADA EN PLANTA MEZCLA EN CALIENTE TIPO DENSA. (</t>
    </r>
    <r>
      <rPr>
        <b/>
        <sz val="8"/>
        <rFont val="Arial"/>
        <family val="2"/>
      </rPr>
      <t>MEZCLA ASFÁLTICA SUELTA PUESTA EN EL SITIO DE LOS TRABAJOS</t>
    </r>
    <r>
      <rPr>
        <sz val="8"/>
        <rFont val="Arial"/>
        <family val="2"/>
      </rPr>
      <t>). DE ACUERDO CON LA NORMA DE LA SCT N-CMT-4-05-003 VIGENTE.</t>
    </r>
  </si>
  <si>
    <r>
      <t xml:space="preserve">PINTURA TRAFICO AMARILLO Y/O BLANCO, BASE AGUA, TIPO II, EN TAMBOS DE 200 L O CUBETA DE 19 L, DE ACUERDO A LA NORMA DE LA SICT  N·CMT·5·01·001/13, </t>
    </r>
    <r>
      <rPr>
        <b/>
        <sz val="8"/>
        <rFont val="Arial"/>
        <family val="2"/>
      </rPr>
      <t>PUESTA EN ALMACENES DE LA SUBSECRETARÍA DE COMUNICACIONES</t>
    </r>
    <r>
      <rPr>
        <sz val="8"/>
        <rFont val="Arial"/>
        <family val="2"/>
      </rPr>
      <t>.</t>
    </r>
  </si>
  <si>
    <r>
      <t>EMULSION CATIONICA DE ROMPIMIENTO RAPIDO (ECR) , DE ACUERDO CON LA NORMA DE LA SCT N-CMT-4-05-001 VIGENTE. (</t>
    </r>
    <r>
      <rPr>
        <b/>
        <sz val="8"/>
        <rFont val="Arial"/>
        <family val="2"/>
      </rPr>
      <t>PUESTOS EN EL SITIO DE LOS TRABAJOS</t>
    </r>
    <r>
      <rPr>
        <sz val="8"/>
        <rFont val="Arial"/>
        <family val="2"/>
      </rPr>
      <t>)</t>
    </r>
  </si>
  <si>
    <r>
      <t xml:space="preserve">EMULSION ASFALTICA CATIONICA DE ROMPIMIENTO LENTO (ECL) DE ACUERDO CON LA NORMA DE LA SCT N-CMT-4-05-001 VIGENTE. </t>
    </r>
    <r>
      <rPr>
        <b/>
        <sz val="8"/>
        <rFont val="Arial"/>
        <family val="2"/>
      </rPr>
      <t>(PUESTOS EN EL SITIO DE LOS TRABAJOS)</t>
    </r>
  </si>
  <si>
    <t>PINTURA TRAFICO AMARILLO Y/O BLANCO, BASE AGUA, TIPO II, EN TAMBOS DE 200 L O CUBETA DE 19 L, DE ACUERDO A LA NORMA DE LA SICT  N·CMT·5·01·001/13, PUESTA EN ALMACENES DE LA SUBSECRETARÍA DE COMUNICACIONES.</t>
  </si>
  <si>
    <t>cub</t>
  </si>
  <si>
    <t>EFORZA</t>
  </si>
  <si>
    <t>IMPERQUIMIA</t>
  </si>
  <si>
    <t>CASA ORTÍZ</t>
  </si>
  <si>
    <t>PRELIMINARES</t>
  </si>
  <si>
    <t>108LETRERO2</t>
  </si>
  <si>
    <t>SUMINISTRO  DE LETRERO ALUSIVO A LA OBRA A BASE DE PERFIL TUBULAR PTR DE 2"X2" Y LÁMINA LISA EN SECCIÓN DE 1.20 X 1.50 M. Y UNA ALTURA TOTAL DE 2.50 + 0.50 M DE EMPOTRAMIENTO EN EL QUE DEBE INCLUIR: MUNICIPIO, LOCALIDAD, NOMBRE DE LA OBRA, MONTOS DE INVERSIÓN, LA NATURALEZA DL RECURSO (FISM - FISE) Y TOTAL DE BENEFICIARIOS. INLUYE  PINTURA Y ROTULACIÓN DE LOGOTIPOS OFICIALES Y EN SU CASO LAS ACCIONES  EN VIVIENDAS BENEFICIADAS, LA PLACA O CALCOMANÍA ALUSIVA AL MENOS DE 20 CM POR 40 CM, CON LOS LOGOTIPOS OFICIALES, DONDE DEBERÁN SEÑALAR LA VIVIENDA BENEFICIADA CON LA OBRA O ACCIÓN RECIBIDA Y NATURALEZA DEL RECURSO (FISE/FISM). L.A.B. EN EL SITIO DE LOS TRABAJOS.</t>
  </si>
  <si>
    <t>PZA</t>
  </si>
  <si>
    <t>SUBTOTAL PRELIMINARES</t>
  </si>
  <si>
    <t xml:space="preserve"> C. Eduardo Quintero Pinedo                                  Arq. Manuel Alfonso Acuña Borda</t>
  </si>
  <si>
    <t>Director de Costos y Presupuestos                       Subsecretario de Proyectos y Costos</t>
  </si>
  <si>
    <t>PINTURA</t>
  </si>
  <si>
    <t>COTIZACIONES (Octubre)</t>
  </si>
  <si>
    <t>GUADALUPE, ZAC.</t>
  </si>
  <si>
    <t>REHABILITACIÓN DE CALLE CON PAVIMENTACIÓN DE CONCRETO ASFÁLTICO, EN GUADALUPE , LOCALIDAD GUADALUPE, ASENTAMIENTO CONVENTOS II, ZAP 1646, EN CALLE SANTO DOMINGO CON 1,523.95 M2,  PARA BENEFICIO DE 18 VIVIENDAS.</t>
  </si>
  <si>
    <t>REHABILITACIÓN DE CALLE CON PAVIMENTACIÓN DE CONCRETO ASFÁLTICO, EN GUADALUPE , LOCALIDAD TACOALECHE,  ZAP 0309, EN CALLE VICTOR ROSALES CON 2,817.30 M2,  PARA BENEFICIO DE 25 VIVIENDAS.</t>
  </si>
  <si>
    <t>REHABILITACIÓN DE CALLE CON PAVIMENTACIÓN DE CONCRETO ASFÁLTICO, EN GUADALUPE , LOCALIDAD GUADALUPE, ASENTAMIENTO PROLONGACIÓN LA FÉ, ZAP 2080, EN CALLE SANTA LUCIA CON 1,025.97 M2,  PARA BENEFICIO DE 20 VIVIENDAS.</t>
  </si>
  <si>
    <t>REHABILITACIÓN DE CALLE CON PAVIMENTACIÓN DE CONCRETO ASFÁLTICO, EN GUADALUPE , LOCALIDAD TACOALECHE,  ZAP 0309, EN CALLE PROLONGACIÓN DE MORELOS TRAMO UNO, CON 5,523.90 M2,  PARA BENEFICIO DE 35 VIVIENDAS.</t>
  </si>
  <si>
    <t>CONSTRUCCIÓN DE CALLE CON PAVIMENTACIÓN DE CONCRETO ASFÁLTICO, EN GUADALUPE,  LOCALIDAD TACOALECHE, ZAP 0309, EN CALLE PROLONGACIÓN DE MORELOS TRAMO DOS, CON 199.57 M2,  PARA BENEFICIO DE 20 VIVIENDAS.</t>
  </si>
  <si>
    <t>REHABILITACIÓN DE CALLE CON PAVIMENTACIÓN DE CONCRETO ASFÁLTICO, EN GUADALUPE , LOCALIDAD GUADALUPE, ASENTAMIENTO STUAZ, ZAP 0703, EN CALLE SAN LUCAS CON 521.31 M2,  PARA BENEFICIO DE 5 VIVIENDAS.</t>
  </si>
  <si>
    <t>REHABILITACIÓN DE CALLE CON PAVIMENTACIÓN DE CONCRETO ASFÁLTICO, EN GUADALUPE , LOCALIDAD GUADALUPE, ASENTAMIENTO STUAZ, ZAP 0652, EN CALLE ISAÍAS CON 505.25 M2,  PARA BENEFICIO DE 21 VIVIENDAS.</t>
  </si>
  <si>
    <t>REHABILITACIÓN DE CALLE CON PAVIMENTACIÓN DE CONCRETO ASFÁLTICO, EN GUADALUPE , LOCALIDAD GUADALUPE, ASENTAMIENTO CONQUISTADORES, ZAP 2343, EN CALLE NUEVA ESPAÑA CON 934.17 M2,  PARA BENEFICIO DE 17 VIVIENDAS.</t>
  </si>
  <si>
    <t>REHABILITACIÓN DE CALLE CON PAVIMENTACIÓN DE CONCRETO ASFÁLTICO, EN GUADALUPE , LOCALIDAD GUADALUPE, ASENTAMIENTO CONQUISTADORES, ZAP 2343, EN CALLE DE LA BUFA CON 1,185.87 M2,  PARA BENEFICIO DE 20 VIVIENDAS.</t>
  </si>
  <si>
    <t>REHABILITACIÓN DE CALLE CON PAVIMENTACIÓN DE CONCRETO ASFÁLTICO, EN GUADALUPE , LOCALIDAD GUADALUPE, ASENTAMIENTO STUAZ, ZAP 0652, EN CALLE DR. IGNACIO CHÁVEZ CON 768.73 M2,  PARA BENEFICIO DE 28 VIVIENDAS.</t>
  </si>
  <si>
    <t>REHABILITACIÓN DE CALLE CON PAVIMENTACIÓN DE CONCRETO ASFÁLTICO, EN GUADALUPE , LOCALIDAD GUADALUPE, ASENTAMIENTO CAMPO BRAVO, ZAP 0703, EN CALLE SAN ANTONIO DE TRIANA CON 663.86 M2,  PARA BENEFICIO DE 27 VIVIENDAS.</t>
  </si>
  <si>
    <t>CONSTRUCCIÓN DE CALLE CON PAVIMENTACIÓN DE CONCRETO ASFÁLTICO EN GUADALUPE, LOCALIDAD GUADALUPE, ASENTAMIENTO OJO DE AGUA DE LA PALMA, ZAP 0775, CALLE ESCRITORES, CON 1,578.11 M2 PARA BENEFICIO DE 17 VIVIENDAS.</t>
  </si>
  <si>
    <t>REHABILITACIÓN DE CALLE CON PAVIMENTACIÓN DE CONCRETO ASFÁLTICO, EN GUADALUPE , LOCALIDAD GUADALUPE, ASENTAMIENTO CONQUISTADORES, ZAP 2343, EN CALLE CONQUISTADORES CON 1,536.84 M2,  PARA BENEFICIO DE 28 VIVIENDAS.</t>
  </si>
  <si>
    <t>REHABILITACIÓN DE CALLE CON PAVIMENTACIÓN DE CONCRETO ASFÁLTICO, EN GUADALUPE, LOCALIDAD GUADALUPE, ASENTAMIENTO CONQUISTADORES, ZAP 2343 EN VARIAS CALLES , PARA BENEFICIO DE LOS HABITANTES</t>
  </si>
  <si>
    <t>REHABILITACIÓN DE CALLE CON PAVIMENTACIÓN DE CONCRETO ASFÁLTICO, EN GUADLAUPE, LOCALIDAD GUADALUPE, ASENTAMIENTO VARIAS , ZAP 652 Y  0703 EN 4 CALLES, PARA BENEFICIO DE LOS HABITANTES</t>
  </si>
  <si>
    <t>REHABILITACIÓN DE CALLE CON PAVIMENTACIÓN DE CONCRETO ASFÁLTICO EN GUADALUPE LOCALIDAD TACOALECHE  ZAP 309  EN CALLE PROLONGACIÓN DE MORELOS TRAMO UNO Y VICTOR ROSALES PARA BENEFICIO DE LOS HABITANTES</t>
  </si>
  <si>
    <t>REHABILITACIÓN DE CALLE CON PAVIMENTACIÓN DE CONCRETO ASFÁLTICO EN GUADALUPE LOCALIDAD GUADALUPE ASENTAMIENTO CONVENTOS II Y PROLONGACIÓN LA FÉ  ZAP 2080 Y 1646 EN CALLE SANTO DOMINGO Y SANTA LUCIA PARA EL BENEFICIO DE LOS HABITANTES</t>
  </si>
  <si>
    <t>CONSTRUCCIÓN DE CALLE CON PAVIMENTACIÓN DE CONCRETO ASFÁLTICO EN GUADALUPE LOCALIDAD GUADALUPE ASENTAMIENTO SANTA RITA ZAP 1608 EN CALLES SANTA TERESA Y SANTA RITA PARA BENEFICIO DE LOS HABITANTES</t>
  </si>
  <si>
    <t>REHABILITACIÓN DE CALLES CON PAVIMENTACIÓN DE CONCRETO ASFÁLTICO, EN GUADALUPE, LOCALIDAD GUADALUPE, ASENTAMIENTO EJIDAL  ZAP 690, CALLE FRONTERA, PARA BENEFICIO DE 14 VIVIENDAS</t>
  </si>
  <si>
    <t>REHABILITACIÓN DE CALLES CON PAVIMENTACIÓN DE CONCRETO ASFÁLTICO EN GUADALUPE, LOCALIDAD GUADALUPE, ASENTAMIENTO CAMILO TORRES  ZAP 0281, CALLE NIEVES,PARA BENEFICIO DE 15 VIVIENDAS</t>
  </si>
  <si>
    <t>REHABILITACIÓN DE CALLE CON PAVIMENTACIÓN DE CONCRETO ASFÁLTICO, EN GUADLAUPE, LOCALIDAD GUADALUPE, ASENTAMIENTO VILLAS DE GUADLUPE , ZAP 2220,EN CALLE CIRCUITO NORIAS, PARA BENEFICIO DE 22 VIVIENDAS</t>
  </si>
  <si>
    <t>REHABILITACIÓN DE CALLE CON PAVIMENTACIÓN DE CONCRETO ASFÁLTICO EN GUADALUPE, LOCALIDAD GUADALUPE, ASENTAMIENTO FRANCISCO VILLA ZAP 597, CALLE EULALIA GUZMAN, PARA BENEFICIO DE 21 VIVIENDAS</t>
  </si>
  <si>
    <t>REHABILITACIÓN DE CALLE CON PAVIMENTACIÓN DE CONCRETO ASFÁLTICO EN GUADALUPE LOCALIDAD CIENEGUITAS ZAP  2216 CALLE MORELOS (PORVENIR) PARA EL BENEFICIO DE 15 VIVIENDAS</t>
  </si>
  <si>
    <t>REHABILITACIÓN DE CALLE CON PAVIMENTACIÓN DE CONCRETO ASFÁLTICO EN GUADALUPE LOCALIDAD GUADALUPE ASENTAMIENTO AMPLIACIÓN MINAS ZAP 092A Y 1383 EN CALLE 24 DE DICIEMBRE Y PADRE KINO  PARA EL BENEFICIO DE 13 VIVIENDAS</t>
  </si>
  <si>
    <t>REHABILITACIÓN DE CALLE CON PAVIMENTACIÓN DE CONCRETO ASFÁLTICO EN GUADALUPE LOCALIDAD GUADALUPE AMPLIACIÓN SNTAS  ZAP 652  CALLE FRANCISCO MARQUEZ PARA ELBENEFICIO DE 24 VIVIENDAS</t>
  </si>
  <si>
    <t>REHABILITACIÓN DE CALLE CON PAVIMENTACIÓN DE CONCRETO ASFÁLTICO, EN GUADALUPE , LOCALIDAD GUADALUPE, ASENTAMIENTO SANTA RITA, ZAP 1608, EN CALLE SANTA TERESA CON 950.53 M2,  PARA BENEFICIO DE 14 VIVIENDAS.</t>
  </si>
  <si>
    <t>REHABILITACIÓN DE CALLE CON PAVIMENTACIÓN DE CONCRETO ASFÁLTICO, EN GUADALUPE,  LOCALIDAD GUADALUPE, ASENTAMIENTO SANTA RITA ZAP 16.08  CALLE SANTA RITA,  CON 918.76 M2, PARA BENEFICIO DE 17 VIVIENDAS.</t>
  </si>
  <si>
    <t>REHABILITACIÓN DE CALLE CON PAVIMENTACIÓN DE CONCRETO ASFÁLTICO, EN GUADALUPE , LOCALIDAD GUADALUPE, ASENTAMIENTO SANTA RITA, ZAP 1608, EN CALLE SANTA RITA CON 918.72 M2,  PARA BENEFICIO DE 17 VIVIENDAS.</t>
  </si>
  <si>
    <t>LISTADO DE ADQUISICIÓN DE INSUMOS</t>
  </si>
  <si>
    <t>Costo con Número</t>
  </si>
  <si>
    <t>Costo con letra</t>
  </si>
  <si>
    <t>SUBTOTAL</t>
  </si>
  <si>
    <t>(IMPORTE TOTAL CON LETRA)</t>
  </si>
  <si>
    <r>
      <rPr>
        <b/>
        <sz val="7"/>
        <rFont val="Arial"/>
        <family val="2"/>
      </rPr>
      <t>NOTA</t>
    </r>
    <r>
      <rPr>
        <sz val="7"/>
        <rFont val="Arial"/>
        <family val="2"/>
      </rPr>
      <t>: EN PAPELERIA MEBRETADA DE LA EMPRESA Y FIRMADO POR EL REPRESENTANTE LEGAL</t>
    </r>
  </si>
  <si>
    <t>LOS BIENES SERÁN ENTREGADOS CONFORME LO REQUIERA EL ÁREA SOLICITANTE RESPETANDO EL PERIODO SEÑALADO</t>
  </si>
  <si>
    <t>LICITACIÓN No:</t>
  </si>
  <si>
    <t>EA-932063953-SOP054-2023</t>
  </si>
  <si>
    <t>RESUMEN DEL LISTADO DE ADQUISICIÓN DE INSUMOS</t>
  </si>
  <si>
    <t>LOTE</t>
  </si>
  <si>
    <t>2</t>
  </si>
  <si>
    <t>3</t>
  </si>
  <si>
    <t>4</t>
  </si>
  <si>
    <t>6</t>
  </si>
  <si>
    <t>8</t>
  </si>
  <si>
    <t>1.1</t>
  </si>
  <si>
    <t>1.2</t>
  </si>
  <si>
    <t>5.1</t>
  </si>
  <si>
    <t>5.2</t>
  </si>
  <si>
    <t>5.3</t>
  </si>
  <si>
    <t>7.1</t>
  </si>
  <si>
    <t>7.2</t>
  </si>
  <si>
    <t>9.1</t>
  </si>
  <si>
    <t>9.2</t>
  </si>
  <si>
    <t>9.3</t>
  </si>
  <si>
    <t>9.4</t>
  </si>
  <si>
    <t>10</t>
  </si>
  <si>
    <t>11</t>
  </si>
  <si>
    <t>12</t>
  </si>
  <si>
    <t>13</t>
  </si>
  <si>
    <t>14</t>
  </si>
  <si>
    <t>15</t>
  </si>
  <si>
    <t>ADQUISICION DE INSUMOS PARA LA CONSTRUCCIÓN Y REHABILITACIÓN CON PAVIMENTACIÓN DE CONCRETO ASFÁLTICO EN GUADALUPE. LOCALIDADES VARIAS, EN CALLES VARIAS  INCLUYE: 2,294.83 M3 DE MEZCLA ASFÁLTICA, 38,248 LTS DE EMULSIÓN DE ROMPIMIENTO RÁPIDO, 3,022.06 LTS DE EMULSIÓN ROMPIMIENTO LENTO Y 1,024 LTS DE PINTURA DE TRÁFICO.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</si>
</sst>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8" formatCode="&quot;$&quot;#,##0.00;[Red]\-&quot;$&quot;#,##0.00"/>
    <numFmt numFmtId="44" formatCode="_-&quot;$&quot;* #,##0.00_-;\-&quot;$&quot;* #,##0.00_-;_-&quot;$&quot;* &quot;-&quot;??_-;_-@_-"/>
    <numFmt numFmtId="164" formatCode="_-[$$-80A]* #,##0.00_-;\-[$$-80A]* #,##0.00_-;_-[$$-80A]* &quot;-&quot;??_-;_-@_-"/>
    <numFmt numFmtId="165" formatCode="#,##0.00_ ;[Red]\-#,##0.00\ "/>
    <numFmt numFmtId="166" formatCode="[$-80A]d&quot; de &quot;mmmm&quot; de &quot;yyyy;@"/>
  </numFmts>
  <fonts count="22" x14ac:knownFonts="1">
    <font>
      <sz val="11"/>
      <color theme="1"/>
      <name val="Calibri"/>
      <family val="2"/>
      <scheme val="minor"/>
    </font>
    <font>
      <sz val="11"/>
      <color theme="1"/>
      <name val="Calibri"/>
      <family val="2"/>
      <scheme val="minor"/>
    </font>
    <font>
      <b/>
      <sz val="11"/>
      <color theme="1"/>
      <name val="Calibri"/>
      <family val="2"/>
      <scheme val="minor"/>
    </font>
    <font>
      <sz val="8"/>
      <color theme="1"/>
      <name val="Times New Roman"/>
      <family val="1"/>
    </font>
    <font>
      <sz val="10"/>
      <color theme="1"/>
      <name val="Times New Roman"/>
      <family val="1"/>
    </font>
    <font>
      <b/>
      <sz val="14"/>
      <color theme="1"/>
      <name val="Calibri"/>
      <family val="2"/>
      <scheme val="minor"/>
    </font>
    <font>
      <b/>
      <sz val="12"/>
      <color theme="1"/>
      <name val="Calibri"/>
      <family val="2"/>
      <scheme val="minor"/>
    </font>
    <font>
      <b/>
      <sz val="9"/>
      <name val="Arial"/>
      <family val="2"/>
    </font>
    <font>
      <b/>
      <sz val="8"/>
      <name val="Arial"/>
      <family val="2"/>
    </font>
    <font>
      <sz val="8"/>
      <name val="Arial"/>
      <family val="2"/>
    </font>
    <font>
      <b/>
      <sz val="7"/>
      <name val="Arial"/>
      <family val="2"/>
    </font>
    <font>
      <sz val="9"/>
      <color theme="1"/>
      <name val="Arial"/>
      <family val="2"/>
    </font>
    <font>
      <b/>
      <sz val="9"/>
      <color theme="1"/>
      <name val="Arial"/>
      <family val="2"/>
    </font>
    <font>
      <b/>
      <sz val="8"/>
      <color theme="1"/>
      <name val="Arial"/>
      <family val="2"/>
    </font>
    <font>
      <sz val="8"/>
      <color theme="1"/>
      <name val="Arial"/>
      <family val="2"/>
    </font>
    <font>
      <b/>
      <sz val="12"/>
      <color theme="1"/>
      <name val="Times New Roman"/>
      <family val="1"/>
    </font>
    <font>
      <b/>
      <sz val="8"/>
      <color theme="1"/>
      <name val="Times New Roman"/>
      <family val="1"/>
    </font>
    <font>
      <b/>
      <sz val="10"/>
      <name val="Arial"/>
      <family val="2"/>
    </font>
    <font>
      <b/>
      <sz val="10"/>
      <color theme="1"/>
      <name val="Times New Roman"/>
      <family val="1"/>
    </font>
    <font>
      <b/>
      <sz val="8"/>
      <color theme="1"/>
      <name val="Calibri"/>
      <family val="2"/>
      <scheme val="minor"/>
    </font>
    <font>
      <b/>
      <sz val="9"/>
      <color theme="0"/>
      <name val="Arial"/>
      <family val="2"/>
    </font>
    <font>
      <sz val="7"/>
      <name val="Arial"/>
      <family val="2"/>
    </font>
  </fonts>
  <fills count="3">
    <fill>
      <patternFill patternType="none"/>
    </fill>
    <fill>
      <patternFill patternType="gray125"/>
    </fill>
    <fill>
      <patternFill patternType="solid">
        <fgColor rgb="FFC00000"/>
        <bgColor indexed="64"/>
      </patternFill>
    </fill>
  </fills>
  <borders count="15">
    <border>
      <left/>
      <right/>
      <top/>
      <bottom/>
      <diagonal/>
    </border>
    <border>
      <left/>
      <right/>
      <top style="double">
        <color auto="1"/>
      </top>
      <bottom/>
      <diagonal/>
    </border>
    <border>
      <left/>
      <right/>
      <top/>
      <bottom style="double">
        <color auto="1"/>
      </bottom>
      <diagonal/>
    </border>
    <border>
      <left style="double">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right/>
      <top style="thin">
        <color auto="1"/>
      </top>
      <bottom/>
      <diagonal/>
    </border>
    <border>
      <left style="thin">
        <color auto="1"/>
      </left>
      <right/>
      <top/>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bottom style="thin">
        <color auto="1"/>
      </bottom>
      <diagonal/>
    </border>
  </borders>
  <cellStyleXfs count="3">
    <xf numFmtId="0" fontId="0" fillId="0" borderId="0"/>
    <xf numFmtId="44" fontId="1" fillId="0" borderId="0" applyFont="0" applyFill="0" applyBorder="0" applyAlignment="0" applyProtection="0"/>
    <xf numFmtId="0" fontId="1" fillId="0" borderId="0"/>
  </cellStyleXfs>
  <cellXfs count="90">
    <xf numFmtId="0" fontId="0" fillId="0" borderId="0" xfId="0"/>
    <xf numFmtId="0" fontId="4" fillId="0" borderId="0" xfId="0" applyFont="1" applyAlignment="1">
      <alignment horizontal="center" vertical="top"/>
    </xf>
    <xf numFmtId="164" fontId="4" fillId="0" borderId="0" xfId="0" applyNumberFormat="1" applyFont="1" applyAlignment="1">
      <alignment vertical="top"/>
    </xf>
    <xf numFmtId="0" fontId="3" fillId="0" borderId="0" xfId="0" applyFont="1" applyAlignment="1">
      <alignment horizontal="center" vertical="top"/>
    </xf>
    <xf numFmtId="0" fontId="2" fillId="0" borderId="0" xfId="0" applyFont="1" applyAlignment="1">
      <alignment horizontal="center" vertical="top"/>
    </xf>
    <xf numFmtId="2" fontId="2" fillId="0" borderId="0" xfId="0" applyNumberFormat="1" applyFont="1" applyAlignment="1">
      <alignment horizontal="center" vertical="top"/>
    </xf>
    <xf numFmtId="0" fontId="2" fillId="0" borderId="0" xfId="0" applyFont="1" applyAlignment="1">
      <alignment horizontal="left" vertical="top"/>
    </xf>
    <xf numFmtId="0" fontId="6" fillId="0" borderId="2" xfId="0" applyFont="1" applyBorder="1" applyAlignment="1">
      <alignment horizontal="center" vertical="top"/>
    </xf>
    <xf numFmtId="0" fontId="7" fillId="0" borderId="3" xfId="0" applyFont="1" applyBorder="1" applyAlignment="1">
      <alignment horizontal="center" vertical="top"/>
    </xf>
    <xf numFmtId="0" fontId="7" fillId="0" borderId="4" xfId="0" applyFont="1" applyBorder="1" applyAlignment="1">
      <alignment horizontal="center" vertical="top"/>
    </xf>
    <xf numFmtId="0" fontId="7" fillId="0" borderId="5" xfId="0" applyFont="1" applyBorder="1" applyAlignment="1">
      <alignment horizontal="center" vertical="top"/>
    </xf>
    <xf numFmtId="0" fontId="7" fillId="0" borderId="0" xfId="0" applyFont="1" applyAlignment="1">
      <alignment horizontal="center" vertical="top"/>
    </xf>
    <xf numFmtId="0" fontId="8" fillId="0" borderId="0" xfId="0" applyFont="1" applyAlignment="1">
      <alignment horizontal="justify" vertical="top" wrapText="1"/>
    </xf>
    <xf numFmtId="49" fontId="9" fillId="0" borderId="0" xfId="0" applyNumberFormat="1" applyFont="1" applyAlignment="1">
      <alignment vertical="top"/>
    </xf>
    <xf numFmtId="0" fontId="9" fillId="0" borderId="0" xfId="0" applyFont="1" applyAlignment="1">
      <alignment horizontal="justify" vertical="top" wrapText="1"/>
    </xf>
    <xf numFmtId="0" fontId="9" fillId="0" borderId="0" xfId="0" applyFont="1" applyAlignment="1">
      <alignment horizontal="center" vertical="top"/>
    </xf>
    <xf numFmtId="4" fontId="9" fillId="0" borderId="0" xfId="0" applyNumberFormat="1" applyFont="1" applyAlignment="1">
      <alignment horizontal="right" vertical="top"/>
    </xf>
    <xf numFmtId="164" fontId="9" fillId="0" borderId="0" xfId="0" applyNumberFormat="1" applyFont="1" applyAlignment="1">
      <alignment horizontal="right" vertical="top"/>
    </xf>
    <xf numFmtId="0" fontId="10" fillId="0" borderId="0" xfId="0" applyFont="1" applyAlignment="1">
      <alignment horizontal="justify" vertical="top" wrapText="1"/>
    </xf>
    <xf numFmtId="0" fontId="6" fillId="0" borderId="0" xfId="0" applyFont="1" applyAlignment="1">
      <alignment horizontal="center" vertical="top"/>
    </xf>
    <xf numFmtId="8" fontId="11" fillId="0" borderId="0" xfId="0" applyNumberFormat="1" applyFont="1" applyAlignment="1">
      <alignment horizontal="center" vertical="top"/>
    </xf>
    <xf numFmtId="165" fontId="11" fillId="0" borderId="0" xfId="0" applyNumberFormat="1" applyFont="1" applyAlignment="1">
      <alignment horizontal="right" vertical="top"/>
    </xf>
    <xf numFmtId="44" fontId="11" fillId="0" borderId="0" xfId="1" applyFont="1" applyAlignment="1">
      <alignment horizontal="center" vertical="top"/>
    </xf>
    <xf numFmtId="44" fontId="12" fillId="0" borderId="6" xfId="1" applyFont="1" applyBorder="1" applyAlignment="1">
      <alignment horizontal="center" vertical="top"/>
    </xf>
    <xf numFmtId="44" fontId="12" fillId="0" borderId="0" xfId="1" applyFont="1" applyAlignment="1">
      <alignment horizontal="center" vertical="top"/>
    </xf>
    <xf numFmtId="0" fontId="0" fillId="0" borderId="0" xfId="0" applyAlignment="1">
      <alignment vertical="top"/>
    </xf>
    <xf numFmtId="0" fontId="13" fillId="0" borderId="0" xfId="0" applyFont="1" applyAlignment="1">
      <alignment vertical="top"/>
    </xf>
    <xf numFmtId="44" fontId="14" fillId="0" borderId="0" xfId="1" applyFont="1" applyAlignment="1">
      <alignment vertical="top"/>
    </xf>
    <xf numFmtId="0" fontId="12" fillId="0" borderId="0" xfId="0" applyFont="1" applyAlignment="1">
      <alignment vertical="top"/>
    </xf>
    <xf numFmtId="44" fontId="0" fillId="0" borderId="0" xfId="0" applyNumberFormat="1" applyAlignment="1">
      <alignment vertical="top"/>
    </xf>
    <xf numFmtId="0" fontId="9" fillId="0" borderId="0" xfId="0" applyFont="1"/>
    <xf numFmtId="0" fontId="3" fillId="0" borderId="0" xfId="0" applyFont="1" applyAlignment="1">
      <alignment vertical="top"/>
    </xf>
    <xf numFmtId="166" fontId="3" fillId="0" borderId="0" xfId="0" applyNumberFormat="1" applyFont="1" applyAlignment="1">
      <alignment vertical="top"/>
    </xf>
    <xf numFmtId="0" fontId="16" fillId="0" borderId="0" xfId="0" applyFont="1" applyAlignment="1">
      <alignment vertical="top"/>
    </xf>
    <xf numFmtId="0" fontId="16" fillId="0" borderId="0" xfId="0" applyFont="1" applyAlignment="1">
      <alignment horizontal="justify" vertical="top" wrapText="1"/>
    </xf>
    <xf numFmtId="0" fontId="3" fillId="0" borderId="7" xfId="0" applyFont="1" applyBorder="1" applyAlignment="1">
      <alignment vertical="top"/>
    </xf>
    <xf numFmtId="0" fontId="3" fillId="0" borderId="1" xfId="0" applyFont="1" applyBorder="1" applyAlignment="1">
      <alignment vertical="top"/>
    </xf>
    <xf numFmtId="0" fontId="8" fillId="0" borderId="5" xfId="0" applyFont="1" applyBorder="1" applyAlignment="1">
      <alignment horizontal="center" vertical="center" wrapText="1"/>
    </xf>
    <xf numFmtId="0" fontId="16" fillId="0" borderId="0" xfId="0" applyFont="1" applyAlignment="1">
      <alignment horizontal="center" vertical="top"/>
    </xf>
    <xf numFmtId="164" fontId="18" fillId="0" borderId="0" xfId="0" applyNumberFormat="1" applyFont="1" applyAlignment="1">
      <alignment vertical="top"/>
    </xf>
    <xf numFmtId="0" fontId="3" fillId="0" borderId="0" xfId="0" applyFont="1" applyAlignment="1">
      <alignment horizontal="justify" vertical="top" wrapText="1"/>
    </xf>
    <xf numFmtId="164" fontId="3" fillId="0" borderId="0" xfId="0" applyNumberFormat="1" applyFont="1" applyAlignment="1">
      <alignment vertical="top"/>
    </xf>
    <xf numFmtId="44" fontId="12" fillId="0" borderId="0" xfId="1" applyFont="1" applyBorder="1" applyAlignment="1">
      <alignment horizontal="center" vertical="top"/>
    </xf>
    <xf numFmtId="0" fontId="9" fillId="0" borderId="0" xfId="0" applyFont="1" applyAlignment="1">
      <alignment vertical="top"/>
    </xf>
    <xf numFmtId="0" fontId="8" fillId="0" borderId="0" xfId="0" applyFont="1" applyAlignment="1">
      <alignment horizontal="center" vertical="top" wrapText="1"/>
    </xf>
    <xf numFmtId="0" fontId="8" fillId="0" borderId="0" xfId="0" applyFont="1" applyAlignment="1">
      <alignment horizontal="right" vertical="top" wrapText="1"/>
    </xf>
    <xf numFmtId="44" fontId="13" fillId="0" borderId="6" xfId="1" applyFont="1" applyBorder="1" applyAlignment="1">
      <alignment horizontal="center" vertical="top"/>
    </xf>
    <xf numFmtId="0" fontId="19" fillId="0" borderId="0" xfId="0" applyFont="1" applyAlignment="1">
      <alignment horizontal="center" vertical="top"/>
    </xf>
    <xf numFmtId="165" fontId="14" fillId="0" borderId="0" xfId="0" applyNumberFormat="1" applyFont="1" applyAlignment="1">
      <alignment horizontal="right" vertical="top"/>
    </xf>
    <xf numFmtId="44" fontId="14" fillId="0" borderId="0" xfId="1" applyFont="1" applyAlignment="1">
      <alignment horizontal="center" vertical="top"/>
    </xf>
    <xf numFmtId="44" fontId="13" fillId="0" borderId="0" xfId="1" applyFont="1" applyAlignment="1">
      <alignment horizontal="center" vertical="top"/>
    </xf>
    <xf numFmtId="0" fontId="8" fillId="0" borderId="0" xfId="0" applyFont="1" applyAlignment="1">
      <alignment horizontal="center" vertical="top"/>
    </xf>
    <xf numFmtId="8" fontId="14" fillId="0" borderId="0" xfId="0" applyNumberFormat="1" applyFont="1" applyAlignment="1">
      <alignment horizontal="center" vertical="top"/>
    </xf>
    <xf numFmtId="44" fontId="13" fillId="0" borderId="0" xfId="1" applyFont="1" applyBorder="1" applyAlignment="1">
      <alignment horizontal="center" vertical="top"/>
    </xf>
    <xf numFmtId="0" fontId="13" fillId="0" borderId="0" xfId="0" applyFont="1" applyAlignment="1">
      <alignment horizontal="center" vertical="top"/>
    </xf>
    <xf numFmtId="0" fontId="9" fillId="0" borderId="0" xfId="2" applyFont="1"/>
    <xf numFmtId="164" fontId="14" fillId="0" borderId="0" xfId="0" applyNumberFormat="1" applyFont="1" applyAlignment="1">
      <alignment vertical="top"/>
    </xf>
    <xf numFmtId="0" fontId="9" fillId="0" borderId="0" xfId="0" applyFont="1" applyAlignment="1">
      <alignment horizontal="center" vertical="top"/>
    </xf>
    <xf numFmtId="0" fontId="9" fillId="0" borderId="0" xfId="0" applyFont="1" applyAlignment="1">
      <alignment horizontal="justify" vertical="top" wrapText="1"/>
    </xf>
    <xf numFmtId="44" fontId="14" fillId="0" borderId="14" xfId="1" applyFont="1" applyBorder="1" applyAlignment="1">
      <alignment horizontal="center" vertical="top"/>
    </xf>
    <xf numFmtId="0" fontId="9" fillId="0" borderId="0" xfId="0" applyFont="1" applyAlignment="1">
      <alignment horizontal="center" vertical="top"/>
    </xf>
    <xf numFmtId="0" fontId="9" fillId="0" borderId="0" xfId="0" applyFont="1" applyAlignment="1">
      <alignment horizontal="justify" vertical="top" wrapText="1"/>
    </xf>
    <xf numFmtId="0" fontId="20" fillId="2" borderId="3" xfId="0" applyFont="1" applyFill="1" applyBorder="1" applyAlignment="1">
      <alignment horizontal="center" vertical="top"/>
    </xf>
    <xf numFmtId="0" fontId="20" fillId="2" borderId="4" xfId="0" applyFont="1" applyFill="1" applyBorder="1" applyAlignment="1">
      <alignment horizontal="center" vertical="top"/>
    </xf>
    <xf numFmtId="0" fontId="20" fillId="2" borderId="5" xfId="0" applyFont="1" applyFill="1" applyBorder="1" applyAlignment="1">
      <alignment horizontal="center" vertical="top"/>
    </xf>
    <xf numFmtId="0" fontId="12" fillId="0" borderId="0" xfId="0" applyFont="1" applyAlignment="1">
      <alignment horizontal="right" vertical="top"/>
    </xf>
    <xf numFmtId="0" fontId="21" fillId="0" borderId="0" xfId="0" applyFont="1"/>
    <xf numFmtId="0" fontId="5" fillId="0" borderId="0" xfId="0" applyFont="1" applyAlignment="1">
      <alignment horizontal="center" vertical="top"/>
    </xf>
    <xf numFmtId="0" fontId="2" fillId="0" borderId="0" xfId="0" applyFont="1" applyAlignment="1">
      <alignment horizontal="justify" vertical="top" wrapText="1"/>
    </xf>
    <xf numFmtId="0" fontId="17" fillId="0" borderId="0" xfId="0" applyFont="1" applyAlignment="1">
      <alignment horizontal="center"/>
    </xf>
    <xf numFmtId="0" fontId="9" fillId="0" borderId="0" xfId="0" applyFont="1" applyAlignment="1">
      <alignment horizontal="center"/>
    </xf>
    <xf numFmtId="0" fontId="9" fillId="0" borderId="0" xfId="0" applyFont="1" applyAlignment="1">
      <alignment horizontal="center" vertical="top"/>
    </xf>
    <xf numFmtId="0" fontId="6" fillId="0" borderId="1" xfId="0" applyFont="1" applyBorder="1" applyAlignment="1">
      <alignment horizontal="center" vertical="center"/>
    </xf>
    <xf numFmtId="0" fontId="9" fillId="0" borderId="0" xfId="2" applyFont="1" applyAlignment="1">
      <alignment horizontal="center"/>
    </xf>
    <xf numFmtId="0" fontId="15" fillId="0" borderId="0" xfId="0" applyFont="1" applyAlignment="1">
      <alignment horizontal="center" vertical="top"/>
    </xf>
    <xf numFmtId="0" fontId="16" fillId="0" borderId="0" xfId="0" applyFont="1" applyAlignment="1">
      <alignment horizontal="justify" vertical="top" wrapText="1"/>
    </xf>
    <xf numFmtId="0" fontId="8" fillId="0" borderId="8"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8"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9" fillId="0" borderId="0" xfId="0" applyFont="1" applyAlignment="1">
      <alignment horizontal="justify" vertical="top" wrapText="1"/>
    </xf>
    <xf numFmtId="49" fontId="9" fillId="0" borderId="0" xfId="0" applyNumberFormat="1" applyFont="1" applyAlignment="1">
      <alignment horizontal="center" vertical="top"/>
    </xf>
    <xf numFmtId="49" fontId="8" fillId="0" borderId="0" xfId="0" applyNumberFormat="1" applyFont="1" applyAlignment="1">
      <alignment horizontal="center" vertical="top"/>
    </xf>
    <xf numFmtId="8" fontId="13" fillId="0" borderId="0" xfId="0" applyNumberFormat="1" applyFont="1" applyAlignment="1">
      <alignment horizontal="center" vertical="top"/>
    </xf>
    <xf numFmtId="165" fontId="13" fillId="0" borderId="0" xfId="0" applyNumberFormat="1" applyFont="1" applyAlignment="1">
      <alignment horizontal="center" vertical="top"/>
    </xf>
  </cellXfs>
  <cellStyles count="3">
    <cellStyle name="Moneda" xfId="1" builtinId="4"/>
    <cellStyle name="Normal" xfId="0" builtinId="0"/>
    <cellStyle name="Normal 3" xfId="2"/>
  </cellStyles>
  <dxfs count="7">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s>
  <tableStyles count="0" defaultTableStyle="TableStyleMedium2" defaultPivotStyle="PivotStyleLight16"/>
  <colors>
    <mruColors>
      <color rgb="FF00CC66"/>
      <color rgb="FFFF99CC"/>
      <color rgb="FFFF3399"/>
      <color rgb="FFCC0066"/>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14288</xdr:rowOff>
    </xdr:from>
    <xdr:to>
      <xdr:col>1</xdr:col>
      <xdr:colOff>1052513</xdr:colOff>
      <xdr:row>3</xdr:row>
      <xdr:rowOff>121878</xdr:rowOff>
    </xdr:to>
    <xdr:pic>
      <xdr:nvPicPr>
        <xdr:cNvPr id="2" name="7 Imagen">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4288"/>
          <a:ext cx="1871663" cy="7267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1295400</xdr:colOff>
      <xdr:row>4</xdr:row>
      <xdr:rowOff>48379</xdr:rowOff>
    </xdr:to>
    <xdr:pic>
      <xdr:nvPicPr>
        <xdr:cNvPr id="2" name="7 Imagen">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09800" cy="8580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3" name="7 Imagen">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133349</xdr:colOff>
      <xdr:row>1</xdr:row>
      <xdr:rowOff>28574</xdr:rowOff>
    </xdr:from>
    <xdr:to>
      <xdr:col>1</xdr:col>
      <xdr:colOff>1885949</xdr:colOff>
      <xdr:row>6</xdr:row>
      <xdr:rowOff>93105</xdr:rowOff>
    </xdr:to>
    <xdr:pic>
      <xdr:nvPicPr>
        <xdr:cNvPr id="2" name="7 Imagen">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266699"/>
          <a:ext cx="2619375" cy="101703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485774</xdr:colOff>
      <xdr:row>1</xdr:row>
      <xdr:rowOff>47625</xdr:rowOff>
    </xdr:from>
    <xdr:to>
      <xdr:col>1</xdr:col>
      <xdr:colOff>1942147</xdr:colOff>
      <xdr:row>8</xdr:row>
      <xdr:rowOff>85725</xdr:rowOff>
    </xdr:to>
    <xdr:pic>
      <xdr:nvPicPr>
        <xdr:cNvPr id="2" name="3 Imagen">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485774" y="247650"/>
          <a:ext cx="2180273" cy="1038225"/>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485774</xdr:colOff>
      <xdr:row>1</xdr:row>
      <xdr:rowOff>47625</xdr:rowOff>
    </xdr:from>
    <xdr:to>
      <xdr:col>1</xdr:col>
      <xdr:colOff>1942147</xdr:colOff>
      <xdr:row>6</xdr:row>
      <xdr:rowOff>133350</xdr:rowOff>
    </xdr:to>
    <xdr:pic>
      <xdr:nvPicPr>
        <xdr:cNvPr id="2" name="3 Imagen">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485774" y="247650"/>
          <a:ext cx="2180273" cy="10382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H44"/>
  <sheetViews>
    <sheetView tabSelected="1" view="pageBreakPreview" zoomScale="200" zoomScaleNormal="100" zoomScaleSheetLayoutView="200" workbookViewId="0">
      <selection activeCell="A34" sqref="A34:B34"/>
    </sheetView>
  </sheetViews>
  <sheetFormatPr baseColWidth="10" defaultRowHeight="15" x14ac:dyDescent="0.25"/>
  <cols>
    <col min="1" max="1" width="12.28515625" style="25" customWidth="1"/>
    <col min="2" max="2" width="56.28515625" style="25" customWidth="1"/>
    <col min="3" max="3" width="9.42578125" style="25" customWidth="1"/>
    <col min="4" max="4" width="11.5703125" style="25" customWidth="1"/>
    <col min="5" max="5" width="13.42578125" style="25" customWidth="1"/>
    <col min="6" max="6" width="15.28515625" style="25" customWidth="1"/>
    <col min="7" max="7" width="11.42578125" style="25"/>
    <col min="8" max="8" width="15.140625" style="25" bestFit="1" customWidth="1"/>
    <col min="9" max="16384" width="11.42578125" style="25"/>
  </cols>
  <sheetData>
    <row r="1" spans="1:7" s="4" customFormat="1" ht="18.75" x14ac:dyDescent="0.25">
      <c r="A1" s="67" t="s">
        <v>0</v>
      </c>
      <c r="B1" s="67"/>
      <c r="C1" s="67"/>
      <c r="D1" s="67"/>
      <c r="E1" s="67"/>
      <c r="F1" s="67"/>
    </row>
    <row r="2" spans="1:7" s="4" customFormat="1" x14ac:dyDescent="0.25">
      <c r="F2" s="5"/>
    </row>
    <row r="3" spans="1:7" s="4" customFormat="1" x14ac:dyDescent="0.25">
      <c r="F3" s="5"/>
    </row>
    <row r="4" spans="1:7" s="4" customFormat="1" x14ac:dyDescent="0.25">
      <c r="F4" s="5"/>
    </row>
    <row r="5" spans="1:7" s="4" customFormat="1" x14ac:dyDescent="0.25">
      <c r="A5" s="4" t="s">
        <v>98</v>
      </c>
      <c r="B5" s="6" t="s">
        <v>99</v>
      </c>
      <c r="F5" s="5"/>
    </row>
    <row r="6" spans="1:7" s="4" customFormat="1" ht="59.25" customHeight="1" x14ac:dyDescent="0.25">
      <c r="A6" s="4" t="s">
        <v>1</v>
      </c>
      <c r="B6" s="68" t="s">
        <v>124</v>
      </c>
      <c r="C6" s="68"/>
      <c r="D6" s="68"/>
      <c r="E6" s="68"/>
      <c r="F6" s="68"/>
    </row>
    <row r="7" spans="1:7" s="4" customFormat="1" x14ac:dyDescent="0.25">
      <c r="A7" s="4" t="s">
        <v>2</v>
      </c>
      <c r="B7" s="6" t="s">
        <v>62</v>
      </c>
      <c r="D7" s="6"/>
      <c r="F7" s="5"/>
    </row>
    <row r="8" spans="1:7" s="4" customFormat="1" x14ac:dyDescent="0.25">
      <c r="B8" s="6"/>
      <c r="F8" s="5"/>
    </row>
    <row r="9" spans="1:7" s="4" customFormat="1" ht="22.5" customHeight="1" x14ac:dyDescent="0.2">
      <c r="A9" s="69" t="s">
        <v>100</v>
      </c>
      <c r="B9" s="69"/>
      <c r="C9" s="69"/>
      <c r="D9" s="69"/>
      <c r="E9" s="69"/>
      <c r="F9" s="69"/>
      <c r="G9" s="69"/>
    </row>
    <row r="10" spans="1:7" s="4" customFormat="1" ht="8.25" customHeight="1" thickBot="1" x14ac:dyDescent="0.3">
      <c r="A10" s="7"/>
      <c r="B10" s="7"/>
      <c r="C10" s="7"/>
      <c r="D10" s="7"/>
      <c r="E10" s="7"/>
      <c r="F10" s="7"/>
    </row>
    <row r="11" spans="1:7" s="4" customFormat="1" ht="16.5" thickTop="1" thickBot="1" x14ac:dyDescent="0.3">
      <c r="A11" s="62" t="s">
        <v>4</v>
      </c>
      <c r="B11" s="62" t="s">
        <v>5</v>
      </c>
      <c r="C11" s="62" t="s">
        <v>6</v>
      </c>
      <c r="D11" s="62" t="s">
        <v>7</v>
      </c>
      <c r="E11" s="62" t="s">
        <v>8</v>
      </c>
      <c r="F11" s="62" t="s">
        <v>9</v>
      </c>
    </row>
    <row r="12" spans="1:7" s="4" customFormat="1" ht="15.75" thickTop="1" x14ac:dyDescent="0.25">
      <c r="A12" s="54"/>
      <c r="B12" s="44"/>
      <c r="C12" s="54"/>
      <c r="D12" s="54"/>
      <c r="E12" s="54"/>
      <c r="F12" s="54"/>
    </row>
    <row r="13" spans="1:7" s="4" customFormat="1" ht="45" x14ac:dyDescent="0.25">
      <c r="A13" s="87" t="s">
        <v>107</v>
      </c>
      <c r="B13" s="12" t="s">
        <v>88</v>
      </c>
      <c r="C13" s="88" t="s">
        <v>101</v>
      </c>
      <c r="D13" s="89">
        <v>1</v>
      </c>
      <c r="E13" s="49"/>
      <c r="F13" s="17"/>
    </row>
    <row r="14" spans="1:7" s="4" customFormat="1" ht="45" x14ac:dyDescent="0.25">
      <c r="A14" s="87" t="s">
        <v>108</v>
      </c>
      <c r="B14" s="12" t="s">
        <v>90</v>
      </c>
      <c r="C14" s="88" t="s">
        <v>101</v>
      </c>
      <c r="D14" s="89">
        <v>1</v>
      </c>
      <c r="E14" s="49"/>
      <c r="F14" s="17"/>
    </row>
    <row r="15" spans="1:7" s="4" customFormat="1" ht="33.75" x14ac:dyDescent="0.25">
      <c r="A15" s="87" t="s">
        <v>102</v>
      </c>
      <c r="B15" s="12" t="s">
        <v>85</v>
      </c>
      <c r="C15" s="88" t="s">
        <v>101</v>
      </c>
      <c r="D15" s="89">
        <v>1</v>
      </c>
      <c r="E15" s="49"/>
      <c r="F15" s="17"/>
    </row>
    <row r="16" spans="1:7" s="4" customFormat="1" ht="45" x14ac:dyDescent="0.25">
      <c r="A16" s="87" t="s">
        <v>103</v>
      </c>
      <c r="B16" s="12" t="s">
        <v>84</v>
      </c>
      <c r="C16" s="88" t="s">
        <v>101</v>
      </c>
      <c r="D16" s="89">
        <v>1</v>
      </c>
      <c r="E16" s="49"/>
      <c r="F16" s="17"/>
    </row>
    <row r="17" spans="1:6" s="4" customFormat="1" ht="45" x14ac:dyDescent="0.25">
      <c r="A17" s="87" t="s">
        <v>104</v>
      </c>
      <c r="B17" s="12" t="s">
        <v>82</v>
      </c>
      <c r="C17" s="88" t="s">
        <v>101</v>
      </c>
      <c r="D17" s="89">
        <v>1</v>
      </c>
      <c r="E17" s="49"/>
      <c r="F17" s="17"/>
    </row>
    <row r="18" spans="1:6" s="4" customFormat="1" ht="45" x14ac:dyDescent="0.25">
      <c r="A18" s="87" t="s">
        <v>109</v>
      </c>
      <c r="B18" s="12" t="s">
        <v>70</v>
      </c>
      <c r="C18" s="88" t="s">
        <v>101</v>
      </c>
      <c r="D18" s="89">
        <v>1</v>
      </c>
      <c r="E18" s="49"/>
      <c r="F18" s="17"/>
    </row>
    <row r="19" spans="1:6" s="4" customFormat="1" ht="45" x14ac:dyDescent="0.25">
      <c r="A19" s="87" t="s">
        <v>110</v>
      </c>
      <c r="B19" s="12" t="s">
        <v>71</v>
      </c>
      <c r="C19" s="88" t="s">
        <v>101</v>
      </c>
      <c r="D19" s="89">
        <v>1</v>
      </c>
      <c r="E19" s="49"/>
      <c r="F19" s="17"/>
    </row>
    <row r="20" spans="1:6" s="4" customFormat="1" ht="45" x14ac:dyDescent="0.25">
      <c r="A20" s="87" t="s">
        <v>111</v>
      </c>
      <c r="B20" s="12" t="s">
        <v>75</v>
      </c>
      <c r="C20" s="88" t="s">
        <v>101</v>
      </c>
      <c r="D20" s="89">
        <v>1</v>
      </c>
      <c r="E20" s="49"/>
      <c r="F20" s="17"/>
    </row>
    <row r="21" spans="1:6" s="4" customFormat="1" ht="45" x14ac:dyDescent="0.25">
      <c r="A21" s="87" t="s">
        <v>105</v>
      </c>
      <c r="B21" s="12" t="s">
        <v>74</v>
      </c>
      <c r="C21" s="88" t="s">
        <v>101</v>
      </c>
      <c r="D21" s="89">
        <v>1</v>
      </c>
      <c r="E21" s="49"/>
      <c r="F21" s="17"/>
    </row>
    <row r="22" spans="1:6" s="4" customFormat="1" ht="45" x14ac:dyDescent="0.25">
      <c r="A22" s="87" t="s">
        <v>112</v>
      </c>
      <c r="B22" s="12" t="s">
        <v>65</v>
      </c>
      <c r="C22" s="88" t="s">
        <v>101</v>
      </c>
      <c r="D22" s="89">
        <v>1</v>
      </c>
      <c r="E22" s="49"/>
      <c r="F22" s="17"/>
    </row>
    <row r="23" spans="1:6" s="4" customFormat="1" ht="45" x14ac:dyDescent="0.25">
      <c r="A23" s="87" t="s">
        <v>113</v>
      </c>
      <c r="B23" s="12" t="s">
        <v>63</v>
      </c>
      <c r="C23" s="88" t="s">
        <v>101</v>
      </c>
      <c r="D23" s="89">
        <v>1</v>
      </c>
      <c r="E23" s="49"/>
      <c r="F23" s="17"/>
    </row>
    <row r="24" spans="1:6" s="4" customFormat="1" ht="45" x14ac:dyDescent="0.25">
      <c r="A24" s="87" t="s">
        <v>106</v>
      </c>
      <c r="B24" s="12" t="s">
        <v>87</v>
      </c>
      <c r="C24" s="88" t="s">
        <v>101</v>
      </c>
      <c r="D24" s="89">
        <v>1</v>
      </c>
      <c r="E24" s="49"/>
      <c r="F24" s="17"/>
    </row>
    <row r="25" spans="1:6" s="4" customFormat="1" ht="45.75" customHeight="1" x14ac:dyDescent="0.25">
      <c r="A25" s="87" t="s">
        <v>114</v>
      </c>
      <c r="B25" s="12" t="s">
        <v>68</v>
      </c>
      <c r="C25" s="88" t="s">
        <v>101</v>
      </c>
      <c r="D25" s="89">
        <v>1</v>
      </c>
      <c r="E25" s="49"/>
      <c r="F25" s="17"/>
    </row>
    <row r="26" spans="1:6" s="4" customFormat="1" ht="45" x14ac:dyDescent="0.25">
      <c r="A26" s="87" t="s">
        <v>115</v>
      </c>
      <c r="B26" s="12" t="s">
        <v>69</v>
      </c>
      <c r="C26" s="88" t="s">
        <v>101</v>
      </c>
      <c r="D26" s="89">
        <v>1</v>
      </c>
      <c r="E26" s="49"/>
      <c r="F26" s="17"/>
    </row>
    <row r="27" spans="1:6" s="4" customFormat="1" ht="45" x14ac:dyDescent="0.25">
      <c r="A27" s="87" t="s">
        <v>116</v>
      </c>
      <c r="B27" s="12" t="s">
        <v>72</v>
      </c>
      <c r="C27" s="88" t="s">
        <v>101</v>
      </c>
      <c r="D27" s="89">
        <v>1</v>
      </c>
      <c r="E27" s="49"/>
      <c r="F27" s="17"/>
    </row>
    <row r="28" spans="1:6" s="4" customFormat="1" ht="45" x14ac:dyDescent="0.25">
      <c r="A28" s="87" t="s">
        <v>117</v>
      </c>
      <c r="B28" s="12" t="s">
        <v>73</v>
      </c>
      <c r="C28" s="88" t="s">
        <v>101</v>
      </c>
      <c r="D28" s="89">
        <v>1</v>
      </c>
      <c r="E28" s="49"/>
      <c r="F28" s="17"/>
    </row>
    <row r="29" spans="1:6" s="4" customFormat="1" ht="45" x14ac:dyDescent="0.25">
      <c r="A29" s="87" t="s">
        <v>118</v>
      </c>
      <c r="B29" s="12" t="s">
        <v>67</v>
      </c>
      <c r="C29" s="88" t="s">
        <v>101</v>
      </c>
      <c r="D29" s="89">
        <v>1</v>
      </c>
      <c r="E29" s="49"/>
      <c r="F29" s="17"/>
    </row>
    <row r="30" spans="1:6" s="4" customFormat="1" ht="45" x14ac:dyDescent="0.25">
      <c r="A30" s="87" t="s">
        <v>119</v>
      </c>
      <c r="B30" s="12" t="s">
        <v>64</v>
      </c>
      <c r="C30" s="88" t="s">
        <v>101</v>
      </c>
      <c r="D30" s="89">
        <v>1</v>
      </c>
      <c r="E30" s="49"/>
      <c r="F30" s="17"/>
    </row>
    <row r="31" spans="1:6" s="4" customFormat="1" ht="45" x14ac:dyDescent="0.25">
      <c r="A31" s="87" t="s">
        <v>120</v>
      </c>
      <c r="B31" s="12" t="s">
        <v>66</v>
      </c>
      <c r="C31" s="88" t="s">
        <v>101</v>
      </c>
      <c r="D31" s="89">
        <v>1</v>
      </c>
      <c r="E31" s="49"/>
      <c r="F31" s="17"/>
    </row>
    <row r="32" spans="1:6" s="4" customFormat="1" ht="45" x14ac:dyDescent="0.25">
      <c r="A32" s="87" t="s">
        <v>121</v>
      </c>
      <c r="B32" s="12" t="s">
        <v>83</v>
      </c>
      <c r="C32" s="88" t="s">
        <v>101</v>
      </c>
      <c r="D32" s="89">
        <v>1</v>
      </c>
      <c r="E32" s="49"/>
      <c r="F32" s="17"/>
    </row>
    <row r="33" spans="1:8" s="4" customFormat="1" ht="33.75" x14ac:dyDescent="0.25">
      <c r="A33" s="87" t="s">
        <v>122</v>
      </c>
      <c r="B33" s="12" t="s">
        <v>81</v>
      </c>
      <c r="C33" s="88" t="s">
        <v>101</v>
      </c>
      <c r="D33" s="89">
        <v>1</v>
      </c>
      <c r="E33" s="49"/>
      <c r="F33" s="17"/>
    </row>
    <row r="34" spans="1:8" s="4" customFormat="1" ht="45" x14ac:dyDescent="0.25">
      <c r="A34" s="87" t="s">
        <v>123</v>
      </c>
      <c r="B34" s="12" t="s">
        <v>86</v>
      </c>
      <c r="C34" s="88" t="s">
        <v>101</v>
      </c>
      <c r="D34" s="89">
        <v>1</v>
      </c>
      <c r="E34" s="49"/>
      <c r="F34" s="17"/>
    </row>
    <row r="35" spans="1:8" x14ac:dyDescent="0.25">
      <c r="E35" s="65" t="s">
        <v>94</v>
      </c>
      <c r="F35" s="23"/>
    </row>
    <row r="36" spans="1:8" x14ac:dyDescent="0.25">
      <c r="E36" s="65" t="s">
        <v>19</v>
      </c>
      <c r="F36" s="24"/>
    </row>
    <row r="37" spans="1:8" x14ac:dyDescent="0.25">
      <c r="E37" s="65" t="s">
        <v>20</v>
      </c>
      <c r="F37" s="23"/>
      <c r="H37" s="27"/>
    </row>
    <row r="38" spans="1:8" x14ac:dyDescent="0.25">
      <c r="B38" s="28"/>
      <c r="E38" s="65" t="s">
        <v>95</v>
      </c>
      <c r="F38" s="22"/>
      <c r="H38" s="27"/>
    </row>
    <row r="39" spans="1:8" x14ac:dyDescent="0.25">
      <c r="B39" s="28"/>
      <c r="F39" s="22"/>
      <c r="H39" s="27"/>
    </row>
    <row r="40" spans="1:8" x14ac:dyDescent="0.15">
      <c r="A40" s="66" t="s">
        <v>96</v>
      </c>
      <c r="B40" s="28"/>
      <c r="F40" s="22"/>
      <c r="H40" s="27"/>
    </row>
    <row r="41" spans="1:8" x14ac:dyDescent="0.15">
      <c r="A41" s="66" t="s">
        <v>97</v>
      </c>
      <c r="B41" s="28"/>
      <c r="F41" s="22"/>
      <c r="H41" s="27"/>
    </row>
    <row r="42" spans="1:8" x14ac:dyDescent="0.25">
      <c r="B42" s="28"/>
      <c r="F42" s="22"/>
      <c r="H42" s="27"/>
    </row>
    <row r="43" spans="1:8" x14ac:dyDescent="0.25">
      <c r="B43" s="28"/>
      <c r="F43" s="22"/>
      <c r="H43" s="27"/>
    </row>
    <row r="44" spans="1:8" x14ac:dyDescent="0.25">
      <c r="B44" s="28"/>
      <c r="F44" s="22"/>
      <c r="H44" s="27"/>
    </row>
  </sheetData>
  <mergeCells count="3">
    <mergeCell ref="A1:F1"/>
    <mergeCell ref="B6:F6"/>
    <mergeCell ref="A9:G9"/>
  </mergeCells>
  <printOptions horizontalCentered="1"/>
  <pageMargins left="0.39370078740157483" right="0.39370078740157483" top="0.55118110236220474" bottom="0.74803149606299213" header="0.31496062992125984" footer="0.31496062992125984"/>
  <pageSetup scale="80" orientation="portrait" r:id="rId1"/>
  <headerFooter>
    <oddHeader>&amp;R&amp;"Arial,Normal"&amp;8&amp;D</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38"/>
  <sheetViews>
    <sheetView view="pageBreakPreview" zoomScaleNormal="100" zoomScaleSheetLayoutView="100" workbookViewId="0">
      <selection activeCell="B9" sqref="B9:G9"/>
    </sheetView>
  </sheetViews>
  <sheetFormatPr baseColWidth="10" defaultRowHeight="15" x14ac:dyDescent="0.25"/>
  <cols>
    <col min="1" max="1" width="13.7109375" style="25" customWidth="1"/>
    <col min="2" max="2" width="45.7109375" style="25" customWidth="1"/>
    <col min="3" max="3" width="9" style="25" customWidth="1"/>
    <col min="4" max="4" width="11" style="25" customWidth="1"/>
    <col min="5" max="6" width="13.42578125" style="25" customWidth="1"/>
    <col min="7" max="7" width="15.28515625" style="25" customWidth="1"/>
    <col min="8" max="8" width="11.42578125" style="25"/>
    <col min="9" max="9" width="15.140625" style="25" bestFit="1" customWidth="1"/>
    <col min="10"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50.25" customHeight="1" x14ac:dyDescent="0.25">
      <c r="A9" s="4" t="s">
        <v>1</v>
      </c>
      <c r="B9" s="68" t="s">
        <v>88</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11"/>
      <c r="B15" s="11"/>
      <c r="C15" s="11"/>
      <c r="D15" s="11"/>
      <c r="E15" s="11"/>
      <c r="F15" s="11"/>
      <c r="G15" s="11"/>
    </row>
    <row r="16" spans="1:7" s="4" customFormat="1" x14ac:dyDescent="0.25">
      <c r="A16" s="47"/>
      <c r="B16" s="44" t="s">
        <v>10</v>
      </c>
      <c r="C16" s="47"/>
      <c r="D16" s="47"/>
      <c r="E16" s="47"/>
      <c r="F16" s="47"/>
      <c r="G16" s="47"/>
    </row>
    <row r="17" spans="1:9" s="4" customFormat="1" ht="33.75" x14ac:dyDescent="0.25">
      <c r="A17" s="13" t="s">
        <v>11</v>
      </c>
      <c r="B17" s="14" t="s">
        <v>46</v>
      </c>
      <c r="C17" s="52" t="s">
        <v>13</v>
      </c>
      <c r="D17" s="48">
        <v>950.53</v>
      </c>
      <c r="E17" s="49"/>
      <c r="F17" s="49"/>
      <c r="G17" s="17"/>
    </row>
    <row r="18" spans="1:9" s="4" customFormat="1" ht="67.5" x14ac:dyDescent="0.25">
      <c r="A18" s="13" t="s">
        <v>14</v>
      </c>
      <c r="B18" s="14" t="s">
        <v>44</v>
      </c>
      <c r="C18" s="52" t="s">
        <v>16</v>
      </c>
      <c r="D18" s="48">
        <v>57.03</v>
      </c>
      <c r="E18" s="49"/>
      <c r="F18" s="49"/>
      <c r="G18" s="17"/>
    </row>
    <row r="19" spans="1:9" s="4" customFormat="1" x14ac:dyDescent="0.25">
      <c r="A19" s="13"/>
      <c r="B19" s="45" t="s">
        <v>41</v>
      </c>
      <c r="C19" s="52"/>
      <c r="D19" s="48" t="s">
        <v>22</v>
      </c>
      <c r="E19" s="49"/>
      <c r="F19" s="49"/>
      <c r="G19" s="46"/>
    </row>
    <row r="20" spans="1:9" s="4" customFormat="1" x14ac:dyDescent="0.25">
      <c r="A20" s="13"/>
      <c r="B20" s="12"/>
      <c r="C20" s="52"/>
      <c r="D20" s="48"/>
      <c r="E20" s="49"/>
      <c r="F20" s="49"/>
      <c r="G20" s="50"/>
    </row>
    <row r="21" spans="1:9" s="4" customFormat="1" x14ac:dyDescent="0.25">
      <c r="A21" s="13"/>
      <c r="B21" s="44" t="s">
        <v>38</v>
      </c>
      <c r="C21" s="52"/>
      <c r="D21" s="48"/>
      <c r="E21" s="49"/>
      <c r="F21" s="49"/>
      <c r="G21" s="50"/>
    </row>
    <row r="22" spans="1:9" s="4" customFormat="1" ht="56.25" x14ac:dyDescent="0.25">
      <c r="A22" s="13" t="s">
        <v>40</v>
      </c>
      <c r="B22" s="14" t="s">
        <v>45</v>
      </c>
      <c r="C22" s="15" t="s">
        <v>13</v>
      </c>
      <c r="D22" s="16">
        <v>21</v>
      </c>
      <c r="E22" s="17"/>
      <c r="F22" s="17"/>
      <c r="G22" s="17"/>
    </row>
    <row r="23" spans="1:9" s="4" customFormat="1" x14ac:dyDescent="0.25">
      <c r="A23" s="13"/>
      <c r="B23" s="45" t="s">
        <v>42</v>
      </c>
      <c r="C23" s="52"/>
      <c r="D23" s="48"/>
      <c r="E23" s="49"/>
      <c r="F23" s="49"/>
      <c r="G23" s="46"/>
    </row>
    <row r="24" spans="1:9" s="4" customFormat="1" x14ac:dyDescent="0.25">
      <c r="A24" s="13"/>
      <c r="B24" s="18"/>
      <c r="C24" s="20"/>
      <c r="D24" s="21"/>
      <c r="E24" s="22"/>
      <c r="F24" s="22"/>
      <c r="G24" s="24"/>
    </row>
    <row r="25" spans="1:9" s="4" customFormat="1" x14ac:dyDescent="0.25">
      <c r="A25" s="13"/>
      <c r="B25" s="18"/>
      <c r="C25" s="20"/>
      <c r="D25" s="21"/>
      <c r="E25" s="22"/>
      <c r="F25" s="22"/>
      <c r="G25" s="24"/>
    </row>
    <row r="26" spans="1:9" x14ac:dyDescent="0.25">
      <c r="F26" s="65" t="s">
        <v>94</v>
      </c>
      <c r="G26" s="23"/>
    </row>
    <row r="27" spans="1:9" x14ac:dyDescent="0.25">
      <c r="F27" s="65" t="s">
        <v>19</v>
      </c>
      <c r="G27" s="24"/>
    </row>
    <row r="28" spans="1:9" x14ac:dyDescent="0.25">
      <c r="F28" s="65" t="s">
        <v>20</v>
      </c>
      <c r="G28" s="23"/>
      <c r="I28" s="27"/>
    </row>
    <row r="29" spans="1:9" x14ac:dyDescent="0.25">
      <c r="C29" s="28"/>
      <c r="F29" s="65" t="s">
        <v>95</v>
      </c>
      <c r="G29" s="42"/>
      <c r="I29" s="27"/>
    </row>
    <row r="30" spans="1:9" x14ac:dyDescent="0.15">
      <c r="B30" s="66" t="s">
        <v>96</v>
      </c>
      <c r="C30" s="28"/>
      <c r="G30" s="42"/>
      <c r="I30" s="27"/>
    </row>
    <row r="31" spans="1:9" x14ac:dyDescent="0.15">
      <c r="B31" s="66" t="s">
        <v>97</v>
      </c>
      <c r="C31" s="28"/>
      <c r="G31" s="42"/>
      <c r="I31" s="27"/>
    </row>
    <row r="32" spans="1:9" x14ac:dyDescent="0.25">
      <c r="E32" s="28"/>
      <c r="F32" s="28"/>
      <c r="G32" s="42"/>
      <c r="I32" s="27"/>
    </row>
    <row r="33" spans="2:9" x14ac:dyDescent="0.25">
      <c r="E33" s="28"/>
      <c r="F33" s="28"/>
      <c r="G33" s="42"/>
      <c r="I33" s="27"/>
    </row>
    <row r="34" spans="2:9" x14ac:dyDescent="0.25">
      <c r="B34" s="28"/>
      <c r="G34" s="22"/>
      <c r="I34" s="27"/>
    </row>
    <row r="35" spans="2:9" x14ac:dyDescent="0.25">
      <c r="G35" s="22"/>
      <c r="I35" s="27"/>
    </row>
    <row r="37" spans="2:9" x14ac:dyDescent="0.2">
      <c r="B37" s="30"/>
      <c r="C37" s="30"/>
      <c r="D37" s="30"/>
    </row>
    <row r="38" spans="2:9" x14ac:dyDescent="0.2">
      <c r="B38" s="30"/>
      <c r="C38" s="30"/>
      <c r="D38" s="30"/>
    </row>
  </sheetData>
  <mergeCells count="3">
    <mergeCell ref="A1:G1"/>
    <mergeCell ref="B9:G9"/>
    <mergeCell ref="A12:G12"/>
  </mergeCells>
  <printOptions horizontalCentered="1"/>
  <pageMargins left="0.39370078740157483" right="0.39370078740157483" top="0.55118110236220474" bottom="0.74803149606299213" header="0.31496062992125984" footer="0.31496062992125984"/>
  <pageSetup scale="80" orientation="portrait" r:id="rId1"/>
  <headerFooter>
    <oddHeader>&amp;R&amp;"Arial,Normal"&amp;8&amp;D</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38"/>
  <sheetViews>
    <sheetView view="pageBreakPreview" topLeftCell="A6" zoomScaleNormal="100" zoomScaleSheetLayoutView="100" workbookViewId="0">
      <selection activeCell="A16" sqref="A16:D22"/>
    </sheetView>
  </sheetViews>
  <sheetFormatPr baseColWidth="10" defaultRowHeight="15" x14ac:dyDescent="0.25"/>
  <cols>
    <col min="1" max="1" width="13" style="25" customWidth="1"/>
    <col min="2" max="2" width="45.7109375" style="25" customWidth="1"/>
    <col min="3" max="3" width="9.28515625" style="25" customWidth="1"/>
    <col min="4" max="4" width="11.28515625" style="25" customWidth="1"/>
    <col min="5" max="6" width="13.42578125" style="25" customWidth="1"/>
    <col min="7" max="7" width="15.28515625" style="25" customWidth="1"/>
    <col min="8" max="8" width="11.42578125" style="25"/>
    <col min="9" max="9" width="15.140625" style="25" bestFit="1" customWidth="1"/>
    <col min="10"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50.25" customHeight="1" x14ac:dyDescent="0.25">
      <c r="A9" s="4" t="s">
        <v>1</v>
      </c>
      <c r="B9" s="68" t="s">
        <v>90</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11"/>
      <c r="B15" s="11"/>
      <c r="C15" s="11"/>
      <c r="D15" s="11"/>
      <c r="E15" s="11"/>
      <c r="F15" s="11"/>
      <c r="G15" s="11"/>
    </row>
    <row r="16" spans="1:7" s="4" customFormat="1" x14ac:dyDescent="0.25">
      <c r="A16" s="47"/>
      <c r="B16" s="44" t="s">
        <v>10</v>
      </c>
      <c r="C16" s="47"/>
      <c r="D16" s="47"/>
      <c r="E16" s="47"/>
      <c r="F16" s="47"/>
      <c r="G16" s="47"/>
    </row>
    <row r="17" spans="1:9" s="4" customFormat="1" ht="33.75" x14ac:dyDescent="0.25">
      <c r="A17" s="13" t="s">
        <v>11</v>
      </c>
      <c r="B17" s="61" t="s">
        <v>46</v>
      </c>
      <c r="C17" s="52" t="s">
        <v>13</v>
      </c>
      <c r="D17" s="48">
        <v>918.76</v>
      </c>
      <c r="E17" s="49"/>
      <c r="F17" s="49"/>
      <c r="G17" s="17"/>
    </row>
    <row r="18" spans="1:9" s="4" customFormat="1" ht="67.5" x14ac:dyDescent="0.25">
      <c r="A18" s="13" t="s">
        <v>14</v>
      </c>
      <c r="B18" s="61" t="s">
        <v>44</v>
      </c>
      <c r="C18" s="52" t="s">
        <v>16</v>
      </c>
      <c r="D18" s="48">
        <v>55.12</v>
      </c>
      <c r="E18" s="49"/>
      <c r="F18" s="49"/>
      <c r="G18" s="17"/>
    </row>
    <row r="19" spans="1:9" s="4" customFormat="1" x14ac:dyDescent="0.25">
      <c r="A19" s="13"/>
      <c r="B19" s="45" t="s">
        <v>41</v>
      </c>
      <c r="C19" s="52"/>
      <c r="D19" s="48" t="s">
        <v>22</v>
      </c>
      <c r="E19" s="49"/>
      <c r="F19" s="49"/>
      <c r="G19" s="46"/>
    </row>
    <row r="20" spans="1:9" s="4" customFormat="1" x14ac:dyDescent="0.25">
      <c r="A20" s="13"/>
      <c r="B20" s="12"/>
      <c r="C20" s="52"/>
      <c r="D20" s="48"/>
      <c r="E20" s="49"/>
      <c r="F20" s="49"/>
      <c r="G20" s="50"/>
    </row>
    <row r="21" spans="1:9" s="4" customFormat="1" x14ac:dyDescent="0.25">
      <c r="A21" s="13"/>
      <c r="B21" s="44" t="s">
        <v>38</v>
      </c>
      <c r="C21" s="52"/>
      <c r="D21" s="48"/>
      <c r="E21" s="49"/>
      <c r="F21" s="49"/>
      <c r="G21" s="50"/>
    </row>
    <row r="22" spans="1:9" s="4" customFormat="1" ht="56.25" x14ac:dyDescent="0.25">
      <c r="A22" s="13" t="s">
        <v>40</v>
      </c>
      <c r="B22" s="61" t="s">
        <v>45</v>
      </c>
      <c r="C22" s="60" t="s">
        <v>13</v>
      </c>
      <c r="D22" s="16">
        <v>22</v>
      </c>
      <c r="E22" s="17"/>
      <c r="F22" s="17"/>
      <c r="G22" s="17"/>
    </row>
    <row r="23" spans="1:9" s="4" customFormat="1" x14ac:dyDescent="0.25">
      <c r="A23" s="13"/>
      <c r="B23" s="45" t="s">
        <v>42</v>
      </c>
      <c r="C23" s="52"/>
      <c r="D23" s="48"/>
      <c r="E23" s="49"/>
      <c r="F23" s="49"/>
      <c r="G23" s="46"/>
    </row>
    <row r="24" spans="1:9" s="4" customFormat="1" x14ac:dyDescent="0.25">
      <c r="A24" s="13"/>
      <c r="B24" s="18"/>
      <c r="C24" s="20"/>
      <c r="D24" s="21"/>
      <c r="E24" s="22"/>
      <c r="F24" s="22"/>
      <c r="G24" s="24"/>
    </row>
    <row r="25" spans="1:9" s="4" customFormat="1" x14ac:dyDescent="0.25">
      <c r="A25" s="13"/>
      <c r="B25" s="18"/>
      <c r="C25" s="20"/>
      <c r="D25" s="21"/>
      <c r="E25" s="22"/>
      <c r="F25" s="22"/>
      <c r="G25" s="24"/>
    </row>
    <row r="26" spans="1:9" x14ac:dyDescent="0.25">
      <c r="E26" s="28"/>
      <c r="F26" s="28"/>
      <c r="G26" s="23"/>
    </row>
    <row r="27" spans="1:9" x14ac:dyDescent="0.25">
      <c r="F27" s="65" t="s">
        <v>94</v>
      </c>
      <c r="G27" s="24"/>
    </row>
    <row r="28" spans="1:9" x14ac:dyDescent="0.25">
      <c r="F28" s="65" t="s">
        <v>19</v>
      </c>
      <c r="G28" s="23"/>
      <c r="I28" s="27"/>
    </row>
    <row r="29" spans="1:9" x14ac:dyDescent="0.25">
      <c r="F29" s="65" t="s">
        <v>20</v>
      </c>
      <c r="G29" s="42"/>
      <c r="I29" s="27"/>
    </row>
    <row r="30" spans="1:9" x14ac:dyDescent="0.25">
      <c r="C30" s="28"/>
      <c r="F30" s="65" t="s">
        <v>95</v>
      </c>
      <c r="G30" s="42"/>
      <c r="I30" s="27"/>
    </row>
    <row r="31" spans="1:9" x14ac:dyDescent="0.15">
      <c r="B31" s="66" t="s">
        <v>96</v>
      </c>
      <c r="C31" s="28"/>
      <c r="G31" s="42"/>
      <c r="I31" s="27"/>
    </row>
    <row r="32" spans="1:9" x14ac:dyDescent="0.15">
      <c r="B32" s="66" t="s">
        <v>97</v>
      </c>
      <c r="C32" s="28"/>
      <c r="G32" s="42"/>
      <c r="I32" s="27"/>
    </row>
    <row r="33" spans="2:9" x14ac:dyDescent="0.25">
      <c r="E33" s="28"/>
      <c r="F33" s="28"/>
      <c r="G33" s="42"/>
      <c r="I33" s="27"/>
    </row>
    <row r="34" spans="2:9" x14ac:dyDescent="0.25">
      <c r="B34" s="28"/>
      <c r="G34" s="22"/>
      <c r="I34" s="27"/>
    </row>
    <row r="35" spans="2:9" x14ac:dyDescent="0.25">
      <c r="G35" s="22"/>
      <c r="I35" s="27"/>
    </row>
    <row r="37" spans="2:9" x14ac:dyDescent="0.2">
      <c r="B37" s="30"/>
      <c r="C37" s="30"/>
      <c r="D37" s="30"/>
    </row>
    <row r="38" spans="2:9" x14ac:dyDescent="0.2">
      <c r="B38" s="30"/>
      <c r="C38" s="30"/>
      <c r="D38" s="30"/>
    </row>
  </sheetData>
  <mergeCells count="3">
    <mergeCell ref="A1:G1"/>
    <mergeCell ref="B9:G9"/>
    <mergeCell ref="A12:G12"/>
  </mergeCells>
  <printOptions horizontalCentered="1"/>
  <pageMargins left="0.39370078740157483" right="0.39370078740157483" top="0.55118110236220474" bottom="0.74803149606299213" header="0.31496062992125984" footer="0.31496062992125984"/>
  <pageSetup scale="80" orientation="portrait" r:id="rId1"/>
  <headerFooter>
    <oddHeader>&amp;R&amp;"Arial,Normal"&amp;8&amp;D</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31"/>
  <sheetViews>
    <sheetView view="pageBreakPreview" zoomScaleNormal="100" zoomScaleSheetLayoutView="100" workbookViewId="0">
      <selection activeCell="A16" sqref="A16:D21"/>
    </sheetView>
  </sheetViews>
  <sheetFormatPr baseColWidth="10" defaultRowHeight="15" x14ac:dyDescent="0.25"/>
  <cols>
    <col min="1" max="1" width="13" style="25" customWidth="1"/>
    <col min="2" max="2" width="45.7109375" style="25" customWidth="1"/>
    <col min="3" max="3" width="8.85546875" style="25" customWidth="1"/>
    <col min="4" max="4" width="12" style="25" customWidth="1"/>
    <col min="5" max="6" width="13.42578125" style="25" customWidth="1"/>
    <col min="7" max="7" width="15.28515625" style="25" customWidth="1"/>
    <col min="8" max="8" width="11.42578125" style="25"/>
    <col min="9" max="9" width="15.140625" style="25" bestFit="1" customWidth="1"/>
    <col min="10"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47.25" customHeight="1" x14ac:dyDescent="0.25">
      <c r="A9" s="4" t="s">
        <v>1</v>
      </c>
      <c r="B9" s="68" t="s">
        <v>85</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11"/>
      <c r="B15" s="11"/>
      <c r="C15" s="11"/>
      <c r="D15" s="11"/>
      <c r="E15" s="11"/>
      <c r="F15" s="11"/>
      <c r="G15" s="11"/>
    </row>
    <row r="16" spans="1:7" s="4" customFormat="1" x14ac:dyDescent="0.25">
      <c r="A16" s="47"/>
      <c r="B16" s="44" t="s">
        <v>10</v>
      </c>
      <c r="C16" s="47"/>
      <c r="D16" s="47"/>
      <c r="E16" s="47"/>
      <c r="F16" s="47"/>
      <c r="G16" s="47"/>
    </row>
    <row r="17" spans="1:9" s="4" customFormat="1" ht="33.75" x14ac:dyDescent="0.25">
      <c r="A17" s="13" t="s">
        <v>11</v>
      </c>
      <c r="B17" s="14" t="s">
        <v>46</v>
      </c>
      <c r="C17" s="52" t="s">
        <v>13</v>
      </c>
      <c r="D17" s="48">
        <v>3983.92</v>
      </c>
      <c r="E17" s="49"/>
      <c r="F17" s="49"/>
      <c r="G17" s="17"/>
    </row>
    <row r="18" spans="1:9" s="4" customFormat="1" ht="67.5" x14ac:dyDescent="0.25">
      <c r="A18" s="13" t="s">
        <v>14</v>
      </c>
      <c r="B18" s="14" t="s">
        <v>44</v>
      </c>
      <c r="C18" s="52" t="s">
        <v>16</v>
      </c>
      <c r="D18" s="48">
        <v>239.03</v>
      </c>
      <c r="E18" s="49"/>
      <c r="F18" s="49"/>
      <c r="G18" s="17"/>
    </row>
    <row r="19" spans="1:9" s="4" customFormat="1" x14ac:dyDescent="0.25">
      <c r="A19" s="13"/>
      <c r="B19" s="45" t="s">
        <v>41</v>
      </c>
      <c r="C19" s="52"/>
      <c r="D19" s="48" t="s">
        <v>22</v>
      </c>
      <c r="E19" s="49"/>
      <c r="F19" s="49"/>
      <c r="G19" s="46"/>
    </row>
    <row r="20" spans="1:9" s="4" customFormat="1" x14ac:dyDescent="0.25">
      <c r="A20" s="13"/>
      <c r="B20" s="44" t="s">
        <v>38</v>
      </c>
      <c r="C20" s="52"/>
      <c r="D20" s="48"/>
      <c r="E20" s="49"/>
      <c r="F20" s="49"/>
      <c r="G20" s="50"/>
    </row>
    <row r="21" spans="1:9" s="4" customFormat="1" ht="56.25" x14ac:dyDescent="0.25">
      <c r="A21" s="13" t="s">
        <v>40</v>
      </c>
      <c r="B21" s="14" t="s">
        <v>45</v>
      </c>
      <c r="C21" s="15" t="s">
        <v>13</v>
      </c>
      <c r="D21" s="16">
        <f>81+16</f>
        <v>97</v>
      </c>
      <c r="E21" s="17"/>
      <c r="F21" s="17"/>
      <c r="G21" s="17"/>
    </row>
    <row r="22" spans="1:9" s="4" customFormat="1" x14ac:dyDescent="0.25">
      <c r="A22" s="13"/>
      <c r="B22" s="45" t="s">
        <v>42</v>
      </c>
      <c r="C22" s="52"/>
      <c r="D22" s="48"/>
      <c r="E22" s="49"/>
      <c r="F22" s="49"/>
      <c r="G22" s="46"/>
    </row>
    <row r="23" spans="1:9" s="4" customFormat="1" x14ac:dyDescent="0.25">
      <c r="A23" s="13"/>
      <c r="B23" s="18"/>
      <c r="C23" s="20"/>
      <c r="D23" s="21"/>
      <c r="E23" s="22"/>
      <c r="F23" s="22"/>
      <c r="G23" s="24"/>
    </row>
    <row r="24" spans="1:9" x14ac:dyDescent="0.25">
      <c r="E24" s="28"/>
      <c r="F24" s="28"/>
      <c r="G24" s="23"/>
    </row>
    <row r="25" spans="1:9" x14ac:dyDescent="0.25">
      <c r="E25" s="28"/>
      <c r="F25" s="28"/>
      <c r="G25" s="24"/>
    </row>
    <row r="26" spans="1:9" x14ac:dyDescent="0.25">
      <c r="F26" s="65" t="s">
        <v>94</v>
      </c>
      <c r="G26" s="23"/>
      <c r="I26" s="27"/>
    </row>
    <row r="27" spans="1:9" x14ac:dyDescent="0.25">
      <c r="F27" s="65" t="s">
        <v>19</v>
      </c>
      <c r="G27" s="42"/>
      <c r="I27" s="27"/>
    </row>
    <row r="28" spans="1:9" x14ac:dyDescent="0.25">
      <c r="F28" s="65" t="s">
        <v>20</v>
      </c>
      <c r="G28" s="42"/>
      <c r="I28" s="27"/>
    </row>
    <row r="29" spans="1:9" x14ac:dyDescent="0.25">
      <c r="C29" s="28"/>
      <c r="F29" s="65" t="s">
        <v>95</v>
      </c>
      <c r="G29" s="42"/>
      <c r="I29" s="27"/>
    </row>
    <row r="30" spans="1:9" x14ac:dyDescent="0.15">
      <c r="B30" s="66" t="s">
        <v>96</v>
      </c>
      <c r="C30" s="28"/>
      <c r="G30" s="42"/>
      <c r="I30" s="27"/>
    </row>
    <row r="31" spans="1:9" x14ac:dyDescent="0.15">
      <c r="B31" s="66" t="s">
        <v>97</v>
      </c>
      <c r="C31" s="28"/>
      <c r="G31" s="42"/>
      <c r="I31" s="27"/>
    </row>
  </sheetData>
  <mergeCells count="3">
    <mergeCell ref="A1:G1"/>
    <mergeCell ref="B9:G9"/>
    <mergeCell ref="A12:G12"/>
  </mergeCells>
  <printOptions horizontalCentered="1"/>
  <pageMargins left="0.39370078740157483" right="0.39370078740157483" top="0.55118110236220474" bottom="0.74803149606299213" header="0.31496062992125984" footer="0.31496062992125984"/>
  <pageSetup scale="8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37"/>
  <sheetViews>
    <sheetView view="pageBreakPreview" zoomScaleNormal="100" zoomScaleSheetLayoutView="100" workbookViewId="0">
      <selection activeCell="A16" sqref="A16:D22"/>
    </sheetView>
  </sheetViews>
  <sheetFormatPr baseColWidth="10" defaultRowHeight="15" x14ac:dyDescent="0.25"/>
  <cols>
    <col min="1" max="1" width="13" style="25" customWidth="1"/>
    <col min="2" max="2" width="45.7109375" style="25" customWidth="1"/>
    <col min="3" max="3" width="8.7109375" style="25" customWidth="1"/>
    <col min="4" max="4" width="10.28515625" style="25" customWidth="1"/>
    <col min="5" max="6" width="13.42578125" style="25" customWidth="1"/>
    <col min="7" max="7" width="15.28515625" style="25" customWidth="1"/>
    <col min="8" max="8" width="11.42578125" style="25"/>
    <col min="9" max="9" width="12" style="25" bestFit="1" customWidth="1"/>
    <col min="10"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52.5" customHeight="1" x14ac:dyDescent="0.25">
      <c r="A9" s="4" t="s">
        <v>1</v>
      </c>
      <c r="B9" s="68" t="s">
        <v>84</v>
      </c>
      <c r="C9" s="68"/>
      <c r="D9" s="68"/>
      <c r="E9" s="68"/>
      <c r="F9" s="68"/>
      <c r="G9" s="68"/>
    </row>
    <row r="10" spans="1:7" s="4" customFormat="1" x14ac:dyDescent="0.25">
      <c r="A10" s="4" t="s">
        <v>2</v>
      </c>
      <c r="B10" s="6" t="s">
        <v>62</v>
      </c>
      <c r="D10" s="6"/>
      <c r="G10" s="5"/>
    </row>
    <row r="11" spans="1:7" s="4" customFormat="1" x14ac:dyDescent="0.25">
      <c r="G11" s="5"/>
    </row>
    <row r="12" spans="1:7" s="4" customFormat="1" x14ac:dyDescent="0.2">
      <c r="A12" s="69" t="s">
        <v>91</v>
      </c>
      <c r="B12" s="69"/>
      <c r="C12" s="69"/>
      <c r="D12" s="69"/>
      <c r="E12" s="69"/>
      <c r="F12" s="69"/>
      <c r="G12" s="69"/>
    </row>
    <row r="13" spans="1:7" s="4" customFormat="1" ht="16.5"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11"/>
      <c r="B15" s="11"/>
      <c r="C15" s="11"/>
      <c r="D15" s="11"/>
      <c r="E15" s="11"/>
      <c r="F15" s="11"/>
      <c r="G15" s="11"/>
    </row>
    <row r="16" spans="1:7" s="4" customFormat="1" ht="15.75" x14ac:dyDescent="0.25">
      <c r="A16" s="19"/>
      <c r="B16" s="44" t="s">
        <v>10</v>
      </c>
      <c r="C16" s="19"/>
      <c r="D16" s="47"/>
      <c r="E16" s="47"/>
      <c r="F16" s="47"/>
      <c r="G16" s="47"/>
    </row>
    <row r="17" spans="1:9" s="4" customFormat="1" ht="33.75" x14ac:dyDescent="0.25">
      <c r="A17" s="13" t="s">
        <v>11</v>
      </c>
      <c r="B17" s="14" t="s">
        <v>43</v>
      </c>
      <c r="C17" s="20" t="s">
        <v>13</v>
      </c>
      <c r="D17" s="48">
        <v>1136.46</v>
      </c>
      <c r="E17" s="49"/>
      <c r="F17" s="49"/>
      <c r="G17" s="49"/>
    </row>
    <row r="18" spans="1:9" s="4" customFormat="1" ht="67.5" x14ac:dyDescent="0.25">
      <c r="A18" s="13" t="s">
        <v>14</v>
      </c>
      <c r="B18" s="14" t="s">
        <v>44</v>
      </c>
      <c r="C18" s="20" t="s">
        <v>16</v>
      </c>
      <c r="D18" s="48">
        <v>68.180000000000007</v>
      </c>
      <c r="E18" s="49"/>
      <c r="F18" s="49"/>
      <c r="G18" s="49"/>
    </row>
    <row r="19" spans="1:9" s="4" customFormat="1" x14ac:dyDescent="0.25">
      <c r="A19" s="13"/>
      <c r="B19" s="45" t="s">
        <v>17</v>
      </c>
      <c r="C19" s="20"/>
      <c r="D19" s="48"/>
      <c r="E19" s="49"/>
      <c r="F19" s="49"/>
      <c r="G19" s="46"/>
    </row>
    <row r="20" spans="1:9" s="4" customFormat="1" x14ac:dyDescent="0.25">
      <c r="A20" s="13"/>
      <c r="B20" s="12"/>
      <c r="C20" s="20"/>
      <c r="D20" s="48"/>
      <c r="E20" s="49"/>
      <c r="F20" s="49"/>
      <c r="G20" s="50"/>
    </row>
    <row r="21" spans="1:9" s="4" customFormat="1" x14ac:dyDescent="0.25">
      <c r="A21" s="13"/>
      <c r="B21" s="44" t="s">
        <v>38</v>
      </c>
      <c r="C21" s="20"/>
      <c r="D21" s="48"/>
      <c r="E21" s="49"/>
      <c r="F21" s="49"/>
      <c r="G21" s="50"/>
    </row>
    <row r="22" spans="1:9" s="4" customFormat="1" ht="56.25" x14ac:dyDescent="0.25">
      <c r="A22" s="13" t="s">
        <v>40</v>
      </c>
      <c r="B22" s="14" t="s">
        <v>45</v>
      </c>
      <c r="C22" s="15" t="s">
        <v>13</v>
      </c>
      <c r="D22" s="16">
        <v>37</v>
      </c>
      <c r="E22" s="17"/>
      <c r="F22" s="17"/>
      <c r="G22" s="17"/>
    </row>
    <row r="23" spans="1:9" s="4" customFormat="1" x14ac:dyDescent="0.25">
      <c r="A23" s="13"/>
      <c r="B23" s="45" t="s">
        <v>39</v>
      </c>
      <c r="C23" s="20"/>
      <c r="D23" s="48"/>
      <c r="E23" s="49"/>
      <c r="F23" s="49"/>
      <c r="G23" s="46"/>
    </row>
    <row r="24" spans="1:9" s="4" customFormat="1" x14ac:dyDescent="0.25">
      <c r="A24" s="13"/>
      <c r="B24" s="12"/>
      <c r="C24" s="20"/>
      <c r="D24" s="21"/>
      <c r="E24" s="22"/>
      <c r="F24" s="22"/>
      <c r="G24" s="24"/>
    </row>
    <row r="25" spans="1:9" x14ac:dyDescent="0.25">
      <c r="E25" s="26"/>
      <c r="F25" s="26"/>
      <c r="G25" s="23"/>
    </row>
    <row r="26" spans="1:9" x14ac:dyDescent="0.25">
      <c r="E26" s="26"/>
      <c r="F26" s="26"/>
      <c r="G26" s="24"/>
    </row>
    <row r="27" spans="1:9" x14ac:dyDescent="0.25">
      <c r="F27" s="65" t="s">
        <v>94</v>
      </c>
      <c r="G27" s="23"/>
      <c r="I27" s="27"/>
    </row>
    <row r="28" spans="1:9" x14ac:dyDescent="0.25">
      <c r="F28" s="65" t="s">
        <v>19</v>
      </c>
      <c r="G28" s="42"/>
      <c r="I28" s="27"/>
    </row>
    <row r="29" spans="1:9" x14ac:dyDescent="0.25">
      <c r="F29" s="65" t="s">
        <v>20</v>
      </c>
      <c r="G29" s="42"/>
      <c r="I29" s="27"/>
    </row>
    <row r="30" spans="1:9" x14ac:dyDescent="0.25">
      <c r="C30" s="28"/>
      <c r="F30" s="65" t="s">
        <v>95</v>
      </c>
      <c r="G30" s="42"/>
      <c r="I30" s="27"/>
    </row>
    <row r="31" spans="1:9" x14ac:dyDescent="0.15">
      <c r="B31" s="66" t="s">
        <v>96</v>
      </c>
      <c r="C31" s="28"/>
      <c r="G31" s="42"/>
      <c r="I31" s="27"/>
    </row>
    <row r="32" spans="1:9" x14ac:dyDescent="0.15">
      <c r="B32" s="66" t="s">
        <v>97</v>
      </c>
      <c r="C32" s="28"/>
      <c r="G32" s="42"/>
      <c r="I32" s="27"/>
    </row>
    <row r="33" spans="2:9" x14ac:dyDescent="0.25">
      <c r="E33" s="26"/>
      <c r="F33" s="26"/>
      <c r="G33" s="42"/>
      <c r="I33" s="27"/>
    </row>
    <row r="34" spans="2:9" x14ac:dyDescent="0.25">
      <c r="B34" s="28"/>
      <c r="G34" s="22"/>
      <c r="I34" s="29"/>
    </row>
    <row r="35" spans="2:9" x14ac:dyDescent="0.25">
      <c r="G35" s="22"/>
    </row>
    <row r="36" spans="2:9" x14ac:dyDescent="0.25">
      <c r="G36" s="22"/>
    </row>
    <row r="37" spans="2:9" x14ac:dyDescent="0.25">
      <c r="G37" s="22"/>
    </row>
  </sheetData>
  <mergeCells count="3">
    <mergeCell ref="A1:G1"/>
    <mergeCell ref="B9:G9"/>
    <mergeCell ref="A12:G12"/>
  </mergeCells>
  <printOptions horizontalCentered="1"/>
  <pageMargins left="0.39370078740157483" right="0.39370078740157483" top="0.55118110236220474" bottom="0.74803149606299213" header="0.31496062992125984" footer="0.31496062992125984"/>
  <pageSetup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44"/>
  <sheetViews>
    <sheetView view="pageBreakPreview" zoomScaleNormal="100" zoomScaleSheetLayoutView="100" workbookViewId="0">
      <selection activeCell="A16" sqref="A16:D21"/>
    </sheetView>
  </sheetViews>
  <sheetFormatPr baseColWidth="10" defaultRowHeight="15" x14ac:dyDescent="0.25"/>
  <cols>
    <col min="1" max="1" width="13" style="25" customWidth="1"/>
    <col min="2" max="2" width="45.7109375" style="25" customWidth="1"/>
    <col min="3" max="3" width="11.42578125" style="25"/>
    <col min="4" max="4" width="11.5703125" style="25" customWidth="1"/>
    <col min="5" max="6" width="13.42578125" style="25" customWidth="1"/>
    <col min="7" max="7" width="15.28515625" style="25" customWidth="1"/>
    <col min="8" max="8" width="11.42578125" style="25"/>
    <col min="9" max="9" width="15.140625" style="25" bestFit="1" customWidth="1"/>
    <col min="10"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43.5" customHeight="1" x14ac:dyDescent="0.25">
      <c r="A9" s="4" t="s">
        <v>1</v>
      </c>
      <c r="B9" s="68" t="s">
        <v>82</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8" customHeight="1" thickTop="1" x14ac:dyDescent="0.25">
      <c r="A15" s="11"/>
      <c r="B15" s="11"/>
      <c r="C15" s="11"/>
      <c r="D15" s="11"/>
      <c r="E15" s="11"/>
      <c r="F15" s="11"/>
      <c r="G15" s="11"/>
    </row>
    <row r="16" spans="1:7" s="4" customFormat="1" x14ac:dyDescent="0.25">
      <c r="A16" s="47"/>
      <c r="B16" s="44" t="s">
        <v>10</v>
      </c>
      <c r="C16" s="47"/>
      <c r="D16" s="47"/>
      <c r="E16" s="47"/>
      <c r="F16" s="47"/>
      <c r="G16" s="47"/>
    </row>
    <row r="17" spans="1:9" s="4" customFormat="1" ht="33.75" x14ac:dyDescent="0.25">
      <c r="A17" s="13" t="s">
        <v>11</v>
      </c>
      <c r="B17" s="14" t="s">
        <v>46</v>
      </c>
      <c r="C17" s="52" t="s">
        <v>13</v>
      </c>
      <c r="D17" s="48">
        <v>2525.63</v>
      </c>
      <c r="E17" s="49"/>
      <c r="F17" s="49"/>
      <c r="G17" s="17"/>
    </row>
    <row r="18" spans="1:9" s="4" customFormat="1" ht="67.5" x14ac:dyDescent="0.25">
      <c r="A18" s="13" t="s">
        <v>14</v>
      </c>
      <c r="B18" s="14" t="s">
        <v>44</v>
      </c>
      <c r="C18" s="52" t="s">
        <v>16</v>
      </c>
      <c r="D18" s="48">
        <v>151.53</v>
      </c>
      <c r="E18" s="49"/>
      <c r="F18" s="49"/>
      <c r="G18" s="17"/>
    </row>
    <row r="19" spans="1:9" s="4" customFormat="1" x14ac:dyDescent="0.25">
      <c r="A19" s="13"/>
      <c r="B19" s="45" t="s">
        <v>41</v>
      </c>
      <c r="C19" s="52"/>
      <c r="D19" s="48" t="s">
        <v>22</v>
      </c>
      <c r="E19" s="49"/>
      <c r="F19" s="49"/>
      <c r="G19" s="46"/>
    </row>
    <row r="20" spans="1:9" s="4" customFormat="1" x14ac:dyDescent="0.25">
      <c r="A20" s="13"/>
      <c r="B20" s="44" t="s">
        <v>38</v>
      </c>
      <c r="C20" s="52"/>
      <c r="D20" s="48"/>
      <c r="E20" s="49"/>
      <c r="F20" s="49"/>
      <c r="G20" s="50"/>
    </row>
    <row r="21" spans="1:9" s="4" customFormat="1" ht="56.25" x14ac:dyDescent="0.25">
      <c r="A21" s="13" t="s">
        <v>40</v>
      </c>
      <c r="B21" s="14" t="s">
        <v>45</v>
      </c>
      <c r="C21" s="15" t="s">
        <v>13</v>
      </c>
      <c r="D21" s="16">
        <v>67</v>
      </c>
      <c r="E21" s="17"/>
      <c r="F21" s="17"/>
      <c r="G21" s="17"/>
    </row>
    <row r="22" spans="1:9" s="4" customFormat="1" x14ac:dyDescent="0.25">
      <c r="A22" s="13"/>
      <c r="B22" s="45" t="s">
        <v>42</v>
      </c>
      <c r="C22" s="52"/>
      <c r="D22" s="48"/>
      <c r="E22" s="49"/>
      <c r="F22" s="49"/>
      <c r="G22" s="46"/>
    </row>
    <row r="23" spans="1:9" s="4" customFormat="1" x14ac:dyDescent="0.25">
      <c r="A23" s="13"/>
      <c r="B23" s="18"/>
      <c r="C23" s="20"/>
      <c r="D23" s="21"/>
      <c r="E23" s="22"/>
      <c r="F23" s="22"/>
      <c r="G23" s="24"/>
    </row>
    <row r="24" spans="1:9" x14ac:dyDescent="0.25">
      <c r="E24" s="28"/>
      <c r="F24" s="28"/>
      <c r="G24" s="23"/>
    </row>
    <row r="25" spans="1:9" x14ac:dyDescent="0.25">
      <c r="F25" s="65" t="s">
        <v>94</v>
      </c>
      <c r="G25" s="24"/>
    </row>
    <row r="26" spans="1:9" x14ac:dyDescent="0.25">
      <c r="F26" s="65" t="s">
        <v>19</v>
      </c>
      <c r="G26" s="23"/>
      <c r="I26" s="27"/>
    </row>
    <row r="27" spans="1:9" x14ac:dyDescent="0.25">
      <c r="F27" s="65" t="s">
        <v>20</v>
      </c>
      <c r="G27" s="42"/>
      <c r="I27" s="27"/>
    </row>
    <row r="28" spans="1:9" x14ac:dyDescent="0.25">
      <c r="C28" s="28"/>
      <c r="F28" s="65" t="s">
        <v>95</v>
      </c>
      <c r="G28" s="42"/>
      <c r="I28" s="27"/>
    </row>
    <row r="29" spans="1:9" x14ac:dyDescent="0.15">
      <c r="B29" s="66" t="s">
        <v>96</v>
      </c>
      <c r="C29" s="28"/>
      <c r="G29" s="42"/>
      <c r="I29" s="27"/>
    </row>
    <row r="30" spans="1:9" x14ac:dyDescent="0.15">
      <c r="B30" s="66" t="s">
        <v>97</v>
      </c>
      <c r="C30" s="28"/>
      <c r="G30" s="42"/>
      <c r="I30" s="27"/>
    </row>
    <row r="31" spans="1:9" x14ac:dyDescent="0.25">
      <c r="E31" s="28"/>
      <c r="F31" s="28"/>
      <c r="G31" s="42"/>
      <c r="I31" s="27"/>
    </row>
    <row r="32" spans="1:9" x14ac:dyDescent="0.25">
      <c r="E32" s="28"/>
      <c r="F32" s="28"/>
      <c r="G32" s="42"/>
      <c r="I32" s="27"/>
    </row>
    <row r="33" spans="2:9" x14ac:dyDescent="0.25">
      <c r="E33" s="28"/>
      <c r="F33" s="28"/>
      <c r="G33" s="42"/>
      <c r="I33" s="27"/>
    </row>
    <row r="34" spans="2:9" x14ac:dyDescent="0.25">
      <c r="E34" s="28"/>
      <c r="F34" s="28"/>
      <c r="G34" s="42"/>
      <c r="I34" s="27"/>
    </row>
    <row r="35" spans="2:9" x14ac:dyDescent="0.25">
      <c r="E35" s="28"/>
      <c r="F35" s="28"/>
      <c r="G35" s="42"/>
      <c r="I35" s="27"/>
    </row>
    <row r="36" spans="2:9" x14ac:dyDescent="0.25">
      <c r="E36" s="28"/>
      <c r="F36" s="28"/>
      <c r="G36" s="42"/>
      <c r="I36" s="27"/>
    </row>
    <row r="37" spans="2:9" x14ac:dyDescent="0.25">
      <c r="E37" s="28"/>
      <c r="F37" s="28"/>
      <c r="G37" s="42"/>
      <c r="I37" s="27"/>
    </row>
    <row r="38" spans="2:9" x14ac:dyDescent="0.25">
      <c r="E38" s="28"/>
      <c r="F38" s="28"/>
      <c r="G38" s="42"/>
      <c r="I38" s="27"/>
    </row>
    <row r="39" spans="2:9" x14ac:dyDescent="0.25">
      <c r="E39" s="28"/>
      <c r="F39" s="28"/>
      <c r="G39" s="42"/>
      <c r="I39" s="27"/>
    </row>
    <row r="40" spans="2:9" x14ac:dyDescent="0.25">
      <c r="E40" s="28"/>
      <c r="F40" s="28"/>
      <c r="G40" s="42"/>
      <c r="I40" s="27"/>
    </row>
    <row r="41" spans="2:9" x14ac:dyDescent="0.25">
      <c r="E41" s="28"/>
      <c r="F41" s="28"/>
      <c r="G41" s="42"/>
      <c r="I41" s="27"/>
    </row>
    <row r="42" spans="2:9" x14ac:dyDescent="0.25">
      <c r="E42" s="28"/>
      <c r="F42" s="28"/>
      <c r="G42" s="42"/>
      <c r="I42" s="27"/>
    </row>
    <row r="43" spans="2:9" x14ac:dyDescent="0.25">
      <c r="B43" s="28"/>
      <c r="G43" s="22"/>
      <c r="I43" s="27"/>
    </row>
    <row r="44" spans="2:9" x14ac:dyDescent="0.25">
      <c r="G44" s="22"/>
      <c r="I44" s="27"/>
    </row>
  </sheetData>
  <mergeCells count="3">
    <mergeCell ref="A1:G1"/>
    <mergeCell ref="B9:G9"/>
    <mergeCell ref="A12:G12"/>
  </mergeCells>
  <pageMargins left="0.31496062992125984" right="0.31496062992125984" top="0.74803149606299213" bottom="0.74803149606299213" header="0.31496062992125984" footer="0.31496062992125984"/>
  <pageSetup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43"/>
  <sheetViews>
    <sheetView view="pageBreakPreview" zoomScaleNormal="100" zoomScaleSheetLayoutView="100" workbookViewId="0">
      <selection activeCell="A16" sqref="A16:D21"/>
    </sheetView>
  </sheetViews>
  <sheetFormatPr baseColWidth="10" defaultRowHeight="15" x14ac:dyDescent="0.25"/>
  <cols>
    <col min="1" max="1" width="13" style="25" customWidth="1"/>
    <col min="2" max="2" width="45.7109375" style="25" customWidth="1"/>
    <col min="3" max="3" width="9.28515625" style="25" customWidth="1"/>
    <col min="4" max="4" width="11.5703125" style="25" customWidth="1"/>
    <col min="5" max="6" width="13.42578125" style="25" customWidth="1"/>
    <col min="7" max="7" width="15.28515625" style="25" customWidth="1"/>
    <col min="8" max="8" width="11.42578125" style="25"/>
    <col min="9" max="9" width="15.140625" style="25" bestFit="1" customWidth="1"/>
    <col min="10"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45.75" customHeight="1" x14ac:dyDescent="0.25">
      <c r="A9" s="4" t="s">
        <v>1</v>
      </c>
      <c r="B9" s="68" t="s">
        <v>70</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11"/>
      <c r="B15" s="11"/>
      <c r="C15" s="11"/>
      <c r="D15" s="11"/>
      <c r="E15" s="11"/>
      <c r="F15" s="11"/>
      <c r="G15" s="11"/>
    </row>
    <row r="16" spans="1:7" s="4" customFormat="1" x14ac:dyDescent="0.25">
      <c r="A16" s="47"/>
      <c r="B16" s="44" t="s">
        <v>10</v>
      </c>
      <c r="C16" s="47"/>
      <c r="D16" s="47"/>
      <c r="E16" s="47"/>
      <c r="F16" s="47"/>
      <c r="G16" s="47"/>
    </row>
    <row r="17" spans="1:9" s="4" customFormat="1" ht="33.75" x14ac:dyDescent="0.25">
      <c r="A17" s="13" t="s">
        <v>11</v>
      </c>
      <c r="B17" s="14" t="s">
        <v>46</v>
      </c>
      <c r="C17" s="52" t="s">
        <v>13</v>
      </c>
      <c r="D17" s="48">
        <v>934.17</v>
      </c>
      <c r="E17" s="49"/>
      <c r="F17" s="49"/>
      <c r="G17" s="17"/>
    </row>
    <row r="18" spans="1:9" s="4" customFormat="1" ht="67.5" x14ac:dyDescent="0.25">
      <c r="A18" s="13" t="s">
        <v>14</v>
      </c>
      <c r="B18" s="14" t="s">
        <v>44</v>
      </c>
      <c r="C18" s="52" t="s">
        <v>16</v>
      </c>
      <c r="D18" s="48">
        <v>56.05</v>
      </c>
      <c r="E18" s="49"/>
      <c r="F18" s="49"/>
      <c r="G18" s="17"/>
    </row>
    <row r="19" spans="1:9" s="4" customFormat="1" x14ac:dyDescent="0.25">
      <c r="A19" s="13"/>
      <c r="B19" s="45" t="s">
        <v>41</v>
      </c>
      <c r="C19" s="52"/>
      <c r="D19" s="48" t="s">
        <v>22</v>
      </c>
      <c r="E19" s="49"/>
      <c r="F19" s="49"/>
      <c r="G19" s="46"/>
    </row>
    <row r="20" spans="1:9" s="4" customFormat="1" x14ac:dyDescent="0.25">
      <c r="A20" s="13"/>
      <c r="B20" s="44" t="s">
        <v>38</v>
      </c>
      <c r="C20" s="52"/>
      <c r="D20" s="48"/>
      <c r="E20" s="49"/>
      <c r="F20" s="49"/>
      <c r="G20" s="50"/>
    </row>
    <row r="21" spans="1:9" s="4" customFormat="1" ht="56.25" x14ac:dyDescent="0.25">
      <c r="A21" s="13" t="s">
        <v>40</v>
      </c>
      <c r="B21" s="14" t="s">
        <v>45</v>
      </c>
      <c r="C21" s="15" t="s">
        <v>13</v>
      </c>
      <c r="D21" s="16">
        <v>36</v>
      </c>
      <c r="E21" s="17"/>
      <c r="F21" s="17"/>
      <c r="G21" s="17"/>
    </row>
    <row r="22" spans="1:9" s="4" customFormat="1" x14ac:dyDescent="0.25">
      <c r="A22" s="13"/>
      <c r="B22" s="45" t="s">
        <v>42</v>
      </c>
      <c r="C22" s="52"/>
      <c r="D22" s="48"/>
      <c r="E22" s="49"/>
      <c r="F22" s="49"/>
      <c r="G22" s="46"/>
    </row>
    <row r="23" spans="1:9" s="4" customFormat="1" x14ac:dyDescent="0.25">
      <c r="A23" s="13"/>
      <c r="B23" s="18"/>
      <c r="C23" s="20"/>
      <c r="D23" s="21"/>
      <c r="E23" s="22"/>
      <c r="F23" s="22"/>
      <c r="G23" s="24"/>
    </row>
    <row r="24" spans="1:9" x14ac:dyDescent="0.25">
      <c r="E24" s="28"/>
      <c r="F24" s="28"/>
      <c r="G24" s="23"/>
    </row>
    <row r="25" spans="1:9" x14ac:dyDescent="0.25">
      <c r="F25" s="65" t="s">
        <v>94</v>
      </c>
      <c r="G25" s="24"/>
      <c r="I25" s="29"/>
    </row>
    <row r="26" spans="1:9" x14ac:dyDescent="0.25">
      <c r="F26" s="65" t="s">
        <v>19</v>
      </c>
      <c r="G26" s="23"/>
      <c r="I26" s="27"/>
    </row>
    <row r="27" spans="1:9" x14ac:dyDescent="0.25">
      <c r="F27" s="65" t="s">
        <v>20</v>
      </c>
      <c r="G27" s="42"/>
      <c r="I27" s="27"/>
    </row>
    <row r="28" spans="1:9" x14ac:dyDescent="0.25">
      <c r="C28" s="28"/>
      <c r="F28" s="65" t="s">
        <v>95</v>
      </c>
      <c r="G28" s="42"/>
      <c r="I28" s="27"/>
    </row>
    <row r="29" spans="1:9" x14ac:dyDescent="0.15">
      <c r="B29" s="66" t="s">
        <v>96</v>
      </c>
      <c r="C29" s="28"/>
      <c r="G29" s="42"/>
      <c r="I29" s="27"/>
    </row>
    <row r="30" spans="1:9" x14ac:dyDescent="0.15">
      <c r="B30" s="66" t="s">
        <v>97</v>
      </c>
      <c r="C30" s="28"/>
      <c r="G30" s="42"/>
      <c r="I30" s="27"/>
    </row>
    <row r="31" spans="1:9" x14ac:dyDescent="0.25">
      <c r="E31" s="28"/>
      <c r="F31" s="28"/>
      <c r="G31" s="42"/>
      <c r="I31" s="27"/>
    </row>
    <row r="32" spans="1:9" x14ac:dyDescent="0.25">
      <c r="E32" s="28"/>
      <c r="F32" s="28"/>
      <c r="G32" s="42"/>
      <c r="I32" s="27"/>
    </row>
    <row r="33" spans="1:9" x14ac:dyDescent="0.25">
      <c r="E33" s="28"/>
      <c r="F33" s="28"/>
      <c r="G33" s="42"/>
      <c r="I33" s="27"/>
    </row>
    <row r="34" spans="1:9" x14ac:dyDescent="0.25">
      <c r="E34" s="28"/>
      <c r="F34" s="28"/>
      <c r="G34" s="42"/>
      <c r="I34" s="27"/>
    </row>
    <row r="35" spans="1:9" x14ac:dyDescent="0.25">
      <c r="E35" s="28"/>
      <c r="F35" s="28"/>
      <c r="G35" s="42"/>
      <c r="I35" s="27"/>
    </row>
    <row r="36" spans="1:9" x14ac:dyDescent="0.25">
      <c r="E36" s="28"/>
      <c r="F36" s="28"/>
      <c r="G36" s="42"/>
      <c r="I36" s="27"/>
    </row>
    <row r="37" spans="1:9" x14ac:dyDescent="0.25">
      <c r="E37" s="28"/>
      <c r="F37" s="28"/>
      <c r="G37" s="42"/>
      <c r="I37" s="27"/>
    </row>
    <row r="38" spans="1:9" x14ac:dyDescent="0.25">
      <c r="E38" s="28"/>
      <c r="F38" s="28"/>
      <c r="G38" s="42"/>
      <c r="I38" s="27"/>
    </row>
    <row r="39" spans="1:9" x14ac:dyDescent="0.25">
      <c r="E39" s="28"/>
      <c r="F39" s="28"/>
      <c r="G39" s="42"/>
      <c r="I39" s="27"/>
    </row>
    <row r="40" spans="1:9" x14ac:dyDescent="0.25">
      <c r="E40" s="28"/>
      <c r="F40" s="28"/>
      <c r="G40" s="42"/>
      <c r="I40" s="27"/>
    </row>
    <row r="41" spans="1:9" x14ac:dyDescent="0.25">
      <c r="B41" s="28"/>
      <c r="G41" s="22"/>
      <c r="I41" s="27"/>
    </row>
    <row r="42" spans="1:9" x14ac:dyDescent="0.25">
      <c r="G42" s="22"/>
      <c r="I42" s="27"/>
    </row>
    <row r="43" spans="1:9" x14ac:dyDescent="0.25">
      <c r="A43" s="29"/>
    </row>
  </sheetData>
  <mergeCells count="3">
    <mergeCell ref="A1:G1"/>
    <mergeCell ref="B9:G9"/>
    <mergeCell ref="A12:G12"/>
  </mergeCells>
  <printOptions horizontalCentered="1"/>
  <pageMargins left="0.39370078740157483" right="0.39370078740157483" top="0.55118110236220474" bottom="0.55118110236220474" header="0.31496062992125984" footer="0.31496062992125984"/>
  <pageSetup scale="8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43"/>
  <sheetViews>
    <sheetView view="pageBreakPreview" zoomScaleNormal="100" zoomScaleSheetLayoutView="100" workbookViewId="0">
      <selection activeCell="A16" sqref="A16:D21"/>
    </sheetView>
  </sheetViews>
  <sheetFormatPr baseColWidth="10" defaultRowHeight="15" x14ac:dyDescent="0.25"/>
  <cols>
    <col min="1" max="1" width="13" style="25" customWidth="1"/>
    <col min="2" max="2" width="45.7109375" style="25" customWidth="1"/>
    <col min="3" max="3" width="9.28515625" style="25" customWidth="1"/>
    <col min="4" max="4" width="11.5703125" style="25" customWidth="1"/>
    <col min="5" max="6" width="13.42578125" style="25" customWidth="1"/>
    <col min="7" max="7" width="15.28515625" style="25" customWidth="1"/>
    <col min="8" max="8" width="11.42578125" style="25"/>
    <col min="9" max="9" width="15.140625" style="25" bestFit="1" customWidth="1"/>
    <col min="10"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47.25" customHeight="1" x14ac:dyDescent="0.25">
      <c r="A9" s="4" t="s">
        <v>1</v>
      </c>
      <c r="B9" s="68" t="s">
        <v>71</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11"/>
      <c r="B15" s="11"/>
      <c r="C15" s="11"/>
      <c r="D15" s="11"/>
      <c r="E15" s="11"/>
      <c r="F15" s="11"/>
      <c r="G15" s="11"/>
    </row>
    <row r="16" spans="1:7" s="4" customFormat="1" x14ac:dyDescent="0.25">
      <c r="A16" s="47"/>
      <c r="B16" s="44" t="s">
        <v>10</v>
      </c>
      <c r="C16" s="47"/>
      <c r="D16" s="47"/>
      <c r="E16" s="47"/>
      <c r="F16" s="47"/>
      <c r="G16" s="47"/>
    </row>
    <row r="17" spans="1:9" s="4" customFormat="1" ht="33.75" x14ac:dyDescent="0.25">
      <c r="A17" s="13" t="s">
        <v>11</v>
      </c>
      <c r="B17" s="14" t="s">
        <v>46</v>
      </c>
      <c r="C17" s="52" t="s">
        <v>13</v>
      </c>
      <c r="D17" s="48">
        <v>1185.8689999999999</v>
      </c>
      <c r="E17" s="49"/>
      <c r="F17" s="49"/>
      <c r="G17" s="17"/>
    </row>
    <row r="18" spans="1:9" s="4" customFormat="1" ht="67.5" x14ac:dyDescent="0.25">
      <c r="A18" s="13" t="s">
        <v>14</v>
      </c>
      <c r="B18" s="14" t="s">
        <v>44</v>
      </c>
      <c r="C18" s="52" t="s">
        <v>16</v>
      </c>
      <c r="D18" s="48">
        <v>71.150000000000006</v>
      </c>
      <c r="E18" s="49"/>
      <c r="F18" s="49"/>
      <c r="G18" s="17"/>
    </row>
    <row r="19" spans="1:9" s="4" customFormat="1" x14ac:dyDescent="0.25">
      <c r="A19" s="13"/>
      <c r="B19" s="45" t="s">
        <v>41</v>
      </c>
      <c r="C19" s="52"/>
      <c r="D19" s="48" t="s">
        <v>22</v>
      </c>
      <c r="E19" s="49"/>
      <c r="F19" s="49"/>
      <c r="G19" s="46"/>
    </row>
    <row r="20" spans="1:9" s="4" customFormat="1" x14ac:dyDescent="0.25">
      <c r="A20" s="13"/>
      <c r="B20" s="44" t="s">
        <v>38</v>
      </c>
      <c r="C20" s="52"/>
      <c r="D20" s="48"/>
      <c r="E20" s="49"/>
      <c r="F20" s="49"/>
      <c r="G20" s="50"/>
    </row>
    <row r="21" spans="1:9" s="4" customFormat="1" ht="56.25" x14ac:dyDescent="0.25">
      <c r="A21" s="13" t="s">
        <v>40</v>
      </c>
      <c r="B21" s="14" t="s">
        <v>45</v>
      </c>
      <c r="C21" s="15" t="s">
        <v>13</v>
      </c>
      <c r="D21" s="16">
        <v>35</v>
      </c>
      <c r="E21" s="17"/>
      <c r="F21" s="17"/>
      <c r="G21" s="17"/>
    </row>
    <row r="22" spans="1:9" s="4" customFormat="1" x14ac:dyDescent="0.25">
      <c r="A22" s="13"/>
      <c r="B22" s="45" t="s">
        <v>42</v>
      </c>
      <c r="C22" s="52"/>
      <c r="D22" s="48"/>
      <c r="E22" s="49"/>
      <c r="F22" s="49"/>
      <c r="G22" s="46"/>
    </row>
    <row r="23" spans="1:9" s="4" customFormat="1" x14ac:dyDescent="0.25">
      <c r="A23" s="13"/>
      <c r="B23" s="18"/>
      <c r="C23" s="20"/>
      <c r="D23" s="21"/>
      <c r="E23" s="22"/>
      <c r="F23" s="22"/>
      <c r="G23" s="24"/>
    </row>
    <row r="24" spans="1:9" x14ac:dyDescent="0.25">
      <c r="E24" s="28"/>
      <c r="F24" s="28"/>
      <c r="G24" s="23"/>
    </row>
    <row r="25" spans="1:9" x14ac:dyDescent="0.25">
      <c r="E25" s="28"/>
      <c r="F25" s="28"/>
      <c r="G25" s="24"/>
    </row>
    <row r="26" spans="1:9" x14ac:dyDescent="0.25">
      <c r="E26" s="28"/>
      <c r="F26" s="28"/>
      <c r="G26" s="23"/>
      <c r="I26" s="27"/>
    </row>
    <row r="27" spans="1:9" x14ac:dyDescent="0.25">
      <c r="E27" s="28"/>
      <c r="F27" s="28"/>
      <c r="G27" s="42"/>
      <c r="I27" s="27"/>
    </row>
    <row r="28" spans="1:9" x14ac:dyDescent="0.25">
      <c r="F28" s="65" t="s">
        <v>94</v>
      </c>
      <c r="G28" s="42"/>
      <c r="I28" s="27"/>
    </row>
    <row r="29" spans="1:9" x14ac:dyDescent="0.25">
      <c r="F29" s="65" t="s">
        <v>19</v>
      </c>
      <c r="G29" s="42"/>
      <c r="I29" s="27"/>
    </row>
    <row r="30" spans="1:9" x14ac:dyDescent="0.25">
      <c r="F30" s="65" t="s">
        <v>20</v>
      </c>
      <c r="G30" s="42"/>
      <c r="I30" s="27"/>
    </row>
    <row r="31" spans="1:9" x14ac:dyDescent="0.25">
      <c r="C31" s="28"/>
      <c r="F31" s="65" t="s">
        <v>95</v>
      </c>
      <c r="G31" s="42"/>
      <c r="I31" s="27"/>
    </row>
    <row r="32" spans="1:9" x14ac:dyDescent="0.15">
      <c r="B32" s="66" t="s">
        <v>96</v>
      </c>
      <c r="C32" s="28"/>
      <c r="G32" s="42"/>
      <c r="I32" s="27"/>
    </row>
    <row r="33" spans="2:9" x14ac:dyDescent="0.15">
      <c r="B33" s="66" t="s">
        <v>97</v>
      </c>
      <c r="C33" s="28"/>
      <c r="G33" s="42"/>
      <c r="I33" s="27"/>
    </row>
    <row r="34" spans="2:9" x14ac:dyDescent="0.25">
      <c r="E34" s="28"/>
      <c r="F34" s="28"/>
      <c r="G34" s="42"/>
      <c r="I34" s="27"/>
    </row>
    <row r="35" spans="2:9" x14ac:dyDescent="0.25">
      <c r="E35" s="28"/>
      <c r="F35" s="28"/>
      <c r="G35" s="42"/>
      <c r="I35" s="27"/>
    </row>
    <row r="36" spans="2:9" x14ac:dyDescent="0.25">
      <c r="E36" s="28"/>
      <c r="F36" s="28"/>
      <c r="G36" s="42"/>
      <c r="I36" s="27"/>
    </row>
    <row r="37" spans="2:9" x14ac:dyDescent="0.25">
      <c r="E37" s="28"/>
      <c r="F37" s="28"/>
      <c r="G37" s="42"/>
      <c r="I37" s="27"/>
    </row>
    <row r="38" spans="2:9" x14ac:dyDescent="0.25">
      <c r="E38" s="28"/>
      <c r="F38" s="28"/>
      <c r="G38" s="42"/>
      <c r="I38" s="27"/>
    </row>
    <row r="39" spans="2:9" x14ac:dyDescent="0.25">
      <c r="E39" s="28"/>
      <c r="F39" s="28"/>
      <c r="G39" s="42"/>
      <c r="I39" s="27"/>
    </row>
    <row r="40" spans="2:9" x14ac:dyDescent="0.25">
      <c r="E40" s="28"/>
      <c r="F40" s="28"/>
      <c r="G40" s="42"/>
      <c r="I40" s="27"/>
    </row>
    <row r="41" spans="2:9" x14ac:dyDescent="0.25">
      <c r="E41" s="28"/>
      <c r="F41" s="28"/>
      <c r="G41" s="42"/>
      <c r="I41" s="27"/>
    </row>
    <row r="42" spans="2:9" x14ac:dyDescent="0.25">
      <c r="B42" s="28"/>
      <c r="G42" s="22"/>
      <c r="I42" s="27"/>
    </row>
    <row r="43" spans="2:9" x14ac:dyDescent="0.25">
      <c r="G43" s="22"/>
      <c r="I43" s="27"/>
    </row>
  </sheetData>
  <mergeCells count="3">
    <mergeCell ref="A1:G1"/>
    <mergeCell ref="B9:G9"/>
    <mergeCell ref="A12:G12"/>
  </mergeCells>
  <printOptions horizontalCentered="1"/>
  <pageMargins left="0.39370078740157483" right="0.39370078740157483" top="0.55118110236220474" bottom="0.74803149606299213" header="0.31496062992125984" footer="0.31496062992125984"/>
  <pageSetup scale="8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32"/>
  <sheetViews>
    <sheetView view="pageBreakPreview" topLeftCell="A4" zoomScaleNormal="100" zoomScaleSheetLayoutView="100" workbookViewId="0">
      <selection activeCell="A15" sqref="A15:D20"/>
    </sheetView>
  </sheetViews>
  <sheetFormatPr baseColWidth="10" defaultRowHeight="15" x14ac:dyDescent="0.25"/>
  <cols>
    <col min="1" max="1" width="13" style="25" customWidth="1"/>
    <col min="2" max="2" width="45.7109375" style="25" customWidth="1"/>
    <col min="3" max="3" width="8.7109375" style="25" customWidth="1"/>
    <col min="4" max="6" width="13.42578125" style="25" customWidth="1"/>
    <col min="7" max="7" width="15.28515625" style="25" customWidth="1"/>
    <col min="8" max="8" width="11.42578125" style="25"/>
    <col min="9" max="9" width="12" style="25" bestFit="1" customWidth="1"/>
    <col min="10"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48" customHeight="1" x14ac:dyDescent="0.25">
      <c r="A9" s="4" t="s">
        <v>1</v>
      </c>
      <c r="B9" s="68" t="s">
        <v>75</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47"/>
      <c r="B15" s="44" t="s">
        <v>10</v>
      </c>
      <c r="C15" s="47"/>
      <c r="D15" s="47"/>
      <c r="E15" s="47"/>
      <c r="F15" s="47"/>
      <c r="G15" s="47"/>
    </row>
    <row r="16" spans="1:7" s="4" customFormat="1" ht="33.75" x14ac:dyDescent="0.25">
      <c r="A16" s="13" t="s">
        <v>11</v>
      </c>
      <c r="B16" s="14" t="s">
        <v>43</v>
      </c>
      <c r="C16" s="52" t="s">
        <v>13</v>
      </c>
      <c r="D16" s="48">
        <v>1536.84</v>
      </c>
      <c r="E16" s="49"/>
      <c r="F16" s="49"/>
      <c r="G16" s="49"/>
    </row>
    <row r="17" spans="1:9" s="4" customFormat="1" ht="67.5" x14ac:dyDescent="0.25">
      <c r="A17" s="13" t="s">
        <v>14</v>
      </c>
      <c r="B17" s="14" t="s">
        <v>44</v>
      </c>
      <c r="C17" s="52" t="s">
        <v>16</v>
      </c>
      <c r="D17" s="48">
        <v>92.21</v>
      </c>
      <c r="E17" s="49"/>
      <c r="F17" s="49"/>
      <c r="G17" s="49"/>
    </row>
    <row r="18" spans="1:9" s="4" customFormat="1" x14ac:dyDescent="0.25">
      <c r="A18" s="13"/>
      <c r="B18" s="45" t="s">
        <v>41</v>
      </c>
      <c r="C18" s="52"/>
      <c r="D18" s="48"/>
      <c r="E18" s="49"/>
      <c r="F18" s="49"/>
      <c r="G18" s="46"/>
    </row>
    <row r="19" spans="1:9" s="4" customFormat="1" x14ac:dyDescent="0.25">
      <c r="A19" s="13"/>
      <c r="B19" s="44" t="s">
        <v>38</v>
      </c>
      <c r="C19" s="52"/>
      <c r="D19" s="48"/>
      <c r="E19" s="49"/>
      <c r="F19" s="49"/>
      <c r="G19" s="53"/>
    </row>
    <row r="20" spans="1:9" s="4" customFormat="1" ht="56.25" x14ac:dyDescent="0.25">
      <c r="A20" s="13" t="s">
        <v>40</v>
      </c>
      <c r="B20" s="14" t="s">
        <v>45</v>
      </c>
      <c r="C20" s="15" t="s">
        <v>13</v>
      </c>
      <c r="D20" s="16">
        <v>40</v>
      </c>
      <c r="E20" s="17"/>
      <c r="F20" s="17"/>
      <c r="G20" s="17"/>
    </row>
    <row r="21" spans="1:9" s="4" customFormat="1" x14ac:dyDescent="0.25">
      <c r="A21" s="13"/>
      <c r="B21" s="45" t="s">
        <v>42</v>
      </c>
      <c r="C21" s="52"/>
      <c r="D21" s="48"/>
      <c r="E21" s="49"/>
      <c r="F21" s="49"/>
      <c r="G21" s="46"/>
    </row>
    <row r="22" spans="1:9" s="4" customFormat="1" x14ac:dyDescent="0.25">
      <c r="A22" s="13"/>
      <c r="B22" s="18"/>
      <c r="C22" s="20"/>
      <c r="D22" s="21"/>
      <c r="E22" s="22"/>
      <c r="F22" s="22"/>
      <c r="G22" s="42"/>
    </row>
    <row r="23" spans="1:9" x14ac:dyDescent="0.25">
      <c r="E23" s="26"/>
      <c r="F23" s="26"/>
      <c r="G23" s="23"/>
    </row>
    <row r="24" spans="1:9" x14ac:dyDescent="0.25">
      <c r="E24" s="26"/>
      <c r="F24" s="26"/>
      <c r="G24" s="24"/>
    </row>
    <row r="25" spans="1:9" x14ac:dyDescent="0.25">
      <c r="F25" s="65" t="s">
        <v>94</v>
      </c>
      <c r="G25" s="23"/>
      <c r="I25" s="27"/>
    </row>
    <row r="26" spans="1:9" x14ac:dyDescent="0.25">
      <c r="F26" s="65" t="s">
        <v>19</v>
      </c>
      <c r="G26" s="42"/>
      <c r="I26" s="27"/>
    </row>
    <row r="27" spans="1:9" x14ac:dyDescent="0.25">
      <c r="F27" s="65" t="s">
        <v>20</v>
      </c>
      <c r="G27" s="42"/>
      <c r="I27" s="27"/>
    </row>
    <row r="28" spans="1:9" x14ac:dyDescent="0.25">
      <c r="C28" s="28"/>
      <c r="F28" s="65" t="s">
        <v>95</v>
      </c>
      <c r="G28" s="42"/>
      <c r="I28" s="27"/>
    </row>
    <row r="29" spans="1:9" x14ac:dyDescent="0.15">
      <c r="B29" s="66" t="s">
        <v>96</v>
      </c>
      <c r="C29" s="28"/>
      <c r="G29" s="42"/>
      <c r="I29" s="27"/>
    </row>
    <row r="30" spans="1:9" x14ac:dyDescent="0.15">
      <c r="B30" s="66" t="s">
        <v>97</v>
      </c>
      <c r="C30" s="28"/>
      <c r="G30" s="42"/>
      <c r="I30" s="27"/>
    </row>
    <row r="31" spans="1:9" x14ac:dyDescent="0.25">
      <c r="B31" s="28"/>
      <c r="G31" s="22"/>
      <c r="I31" s="29"/>
    </row>
    <row r="32" spans="1:9" x14ac:dyDescent="0.25">
      <c r="G32" s="22"/>
    </row>
  </sheetData>
  <mergeCells count="3">
    <mergeCell ref="A1:G1"/>
    <mergeCell ref="B9:G9"/>
    <mergeCell ref="A12:G12"/>
  </mergeCells>
  <pageMargins left="0.31496062992125984" right="0.31496062992125984" top="0.74803149606299213" bottom="0.74803149606299213" header="0.31496062992125984" footer="0.31496062992125984"/>
  <pageSetup scale="8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34"/>
  <sheetViews>
    <sheetView view="pageBreakPreview" zoomScaleNormal="100" zoomScaleSheetLayoutView="100" workbookViewId="0">
      <selection activeCell="A16" sqref="A16:D22"/>
    </sheetView>
  </sheetViews>
  <sheetFormatPr baseColWidth="10" defaultRowHeight="15" x14ac:dyDescent="0.25"/>
  <cols>
    <col min="1" max="1" width="13" style="25" customWidth="1"/>
    <col min="2" max="2" width="45.7109375" style="25" customWidth="1"/>
    <col min="3" max="3" width="8.7109375" style="25" customWidth="1"/>
    <col min="4" max="6" width="13.42578125" style="25" customWidth="1"/>
    <col min="7" max="7" width="15.28515625" style="25" customWidth="1"/>
    <col min="8" max="8" width="11.42578125" style="25"/>
    <col min="9" max="9" width="12" style="25" bestFit="1" customWidth="1"/>
    <col min="10"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48" customHeight="1" x14ac:dyDescent="0.25">
      <c r="A9" s="4" t="s">
        <v>1</v>
      </c>
      <c r="B9" s="68" t="s">
        <v>74</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11"/>
      <c r="B15" s="11"/>
      <c r="C15" s="11"/>
      <c r="D15" s="11"/>
      <c r="E15" s="11"/>
      <c r="F15" s="11"/>
      <c r="G15" s="11"/>
    </row>
    <row r="16" spans="1:7" s="4" customFormat="1" x14ac:dyDescent="0.25">
      <c r="A16" s="47"/>
      <c r="B16" s="44" t="s">
        <v>10</v>
      </c>
      <c r="C16" s="47"/>
      <c r="D16" s="47"/>
      <c r="E16" s="47"/>
      <c r="F16" s="47"/>
      <c r="G16" s="47"/>
    </row>
    <row r="17" spans="1:9" s="4" customFormat="1" ht="33.75" x14ac:dyDescent="0.25">
      <c r="A17" s="13" t="s">
        <v>11</v>
      </c>
      <c r="B17" s="14" t="s">
        <v>43</v>
      </c>
      <c r="C17" s="52" t="s">
        <v>13</v>
      </c>
      <c r="D17" s="48">
        <v>1578.11</v>
      </c>
      <c r="E17" s="49"/>
      <c r="F17" s="49"/>
      <c r="G17" s="49"/>
    </row>
    <row r="18" spans="1:9" s="4" customFormat="1" ht="33.75" x14ac:dyDescent="0.25">
      <c r="A18" s="13" t="s">
        <v>21</v>
      </c>
      <c r="B18" s="14" t="s">
        <v>47</v>
      </c>
      <c r="C18" s="52" t="s">
        <v>13</v>
      </c>
      <c r="D18" s="48">
        <v>2682.79</v>
      </c>
      <c r="E18" s="49"/>
      <c r="F18" s="49"/>
      <c r="G18" s="17"/>
    </row>
    <row r="19" spans="1:9" s="4" customFormat="1" ht="67.5" x14ac:dyDescent="0.25">
      <c r="A19" s="13" t="s">
        <v>14</v>
      </c>
      <c r="B19" s="14" t="s">
        <v>44</v>
      </c>
      <c r="C19" s="52" t="s">
        <v>16</v>
      </c>
      <c r="D19" s="48">
        <v>94.69</v>
      </c>
      <c r="E19" s="49"/>
      <c r="F19" s="49"/>
      <c r="G19" s="49"/>
    </row>
    <row r="20" spans="1:9" s="4" customFormat="1" x14ac:dyDescent="0.25">
      <c r="A20" s="13"/>
      <c r="B20" s="45" t="s">
        <v>41</v>
      </c>
      <c r="C20" s="52"/>
      <c r="D20" s="48"/>
      <c r="E20" s="49"/>
      <c r="F20" s="49"/>
      <c r="G20" s="46"/>
    </row>
    <row r="21" spans="1:9" s="4" customFormat="1" x14ac:dyDescent="0.25">
      <c r="A21" s="13"/>
      <c r="B21" s="44" t="s">
        <v>38</v>
      </c>
      <c r="C21" s="52"/>
      <c r="D21" s="48"/>
      <c r="E21" s="49"/>
      <c r="F21" s="49"/>
      <c r="G21" s="53"/>
    </row>
    <row r="22" spans="1:9" s="4" customFormat="1" ht="56.25" x14ac:dyDescent="0.25">
      <c r="A22" s="13" t="s">
        <v>40</v>
      </c>
      <c r="B22" s="14" t="s">
        <v>45</v>
      </c>
      <c r="C22" s="15" t="s">
        <v>13</v>
      </c>
      <c r="D22" s="16">
        <v>43</v>
      </c>
      <c r="E22" s="17"/>
      <c r="F22" s="17"/>
      <c r="G22" s="17"/>
    </row>
    <row r="23" spans="1:9" s="4" customFormat="1" x14ac:dyDescent="0.25">
      <c r="A23" s="13"/>
      <c r="B23" s="45" t="s">
        <v>42</v>
      </c>
      <c r="C23" s="52"/>
      <c r="D23" s="48"/>
      <c r="E23" s="49"/>
      <c r="F23" s="49"/>
      <c r="G23" s="46"/>
    </row>
    <row r="24" spans="1:9" s="4" customFormat="1" x14ac:dyDescent="0.25">
      <c r="A24" s="13"/>
      <c r="B24" s="18"/>
      <c r="C24" s="20"/>
      <c r="D24" s="21"/>
      <c r="E24" s="22"/>
      <c r="F24" s="22"/>
      <c r="G24" s="42"/>
    </row>
    <row r="25" spans="1:9" x14ac:dyDescent="0.25">
      <c r="E25" s="26"/>
      <c r="F25" s="26"/>
      <c r="G25" s="23"/>
    </row>
    <row r="26" spans="1:9" x14ac:dyDescent="0.25">
      <c r="E26" s="26"/>
      <c r="F26" s="26"/>
      <c r="G26" s="24"/>
    </row>
    <row r="27" spans="1:9" x14ac:dyDescent="0.25">
      <c r="F27" s="65" t="s">
        <v>94</v>
      </c>
      <c r="G27" s="23"/>
      <c r="I27" s="27"/>
    </row>
    <row r="28" spans="1:9" x14ac:dyDescent="0.25">
      <c r="F28" s="65" t="s">
        <v>19</v>
      </c>
      <c r="G28" s="42"/>
      <c r="I28" s="27"/>
    </row>
    <row r="29" spans="1:9" x14ac:dyDescent="0.25">
      <c r="F29" s="65" t="s">
        <v>20</v>
      </c>
      <c r="G29" s="42"/>
      <c r="I29" s="27"/>
    </row>
    <row r="30" spans="1:9" x14ac:dyDescent="0.25">
      <c r="C30" s="28"/>
      <c r="F30" s="65" t="s">
        <v>95</v>
      </c>
      <c r="G30" s="42"/>
      <c r="I30" s="27"/>
    </row>
    <row r="31" spans="1:9" x14ac:dyDescent="0.15">
      <c r="B31" s="66" t="s">
        <v>96</v>
      </c>
      <c r="C31" s="28"/>
      <c r="G31" s="42"/>
      <c r="I31" s="27"/>
    </row>
    <row r="32" spans="1:9" x14ac:dyDescent="0.15">
      <c r="B32" s="66" t="s">
        <v>97</v>
      </c>
      <c r="C32" s="28"/>
      <c r="G32" s="42"/>
      <c r="I32" s="27"/>
    </row>
    <row r="33" spans="2:9" x14ac:dyDescent="0.25">
      <c r="B33" s="28"/>
      <c r="G33" s="22"/>
      <c r="I33" s="29"/>
    </row>
    <row r="34" spans="2:9" x14ac:dyDescent="0.25">
      <c r="G34" s="22"/>
    </row>
  </sheetData>
  <mergeCells count="3">
    <mergeCell ref="A1:G1"/>
    <mergeCell ref="B9:G9"/>
    <mergeCell ref="A12:G12"/>
  </mergeCells>
  <pageMargins left="0.31496062992125984" right="0.31496062992125984" top="0.74803149606299213" bottom="0.74803149606299213" header="0.31496062992125984" footer="0.31496062992125984"/>
  <pageSetup scale="8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46"/>
  <sheetViews>
    <sheetView view="pageBreakPreview" zoomScaleNormal="100" zoomScaleSheetLayoutView="100" workbookViewId="0">
      <selection activeCell="A16" sqref="A16:D21"/>
    </sheetView>
  </sheetViews>
  <sheetFormatPr baseColWidth="10" defaultRowHeight="15" x14ac:dyDescent="0.25"/>
  <cols>
    <col min="1" max="1" width="13" style="25" customWidth="1"/>
    <col min="2" max="2" width="45.7109375" style="25" customWidth="1"/>
    <col min="3" max="3" width="11.42578125" style="25"/>
    <col min="4" max="4" width="10.5703125" style="25" customWidth="1"/>
    <col min="5" max="6" width="13.42578125" style="25" customWidth="1"/>
    <col min="7" max="7" width="15.28515625" style="25" customWidth="1"/>
    <col min="8" max="8" width="11.42578125" style="25"/>
    <col min="9" max="9" width="15.140625" style="25" bestFit="1" customWidth="1"/>
    <col min="10"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51" customHeight="1" x14ac:dyDescent="0.25">
      <c r="A9" s="4" t="s">
        <v>1</v>
      </c>
      <c r="B9" s="68" t="s">
        <v>65</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11"/>
      <c r="B15" s="11"/>
      <c r="C15" s="11"/>
      <c r="D15" s="11"/>
      <c r="E15" s="11"/>
      <c r="F15" s="11"/>
      <c r="G15" s="11"/>
    </row>
    <row r="16" spans="1:7" s="4" customFormat="1" x14ac:dyDescent="0.25">
      <c r="A16" s="54"/>
      <c r="B16" s="44" t="s">
        <v>10</v>
      </c>
      <c r="C16" s="54"/>
      <c r="D16" s="54"/>
      <c r="E16" s="54"/>
      <c r="F16" s="54"/>
      <c r="G16" s="54"/>
    </row>
    <row r="17" spans="1:9" s="4" customFormat="1" ht="33.75" x14ac:dyDescent="0.25">
      <c r="A17" s="13" t="s">
        <v>11</v>
      </c>
      <c r="B17" s="14" t="s">
        <v>46</v>
      </c>
      <c r="C17" s="52" t="s">
        <v>13</v>
      </c>
      <c r="D17" s="48">
        <v>1025.9690000000001</v>
      </c>
      <c r="E17" s="49"/>
      <c r="F17" s="49"/>
      <c r="G17" s="17"/>
    </row>
    <row r="18" spans="1:9" s="4" customFormat="1" ht="67.5" x14ac:dyDescent="0.25">
      <c r="A18" s="13" t="s">
        <v>14</v>
      </c>
      <c r="B18" s="14" t="s">
        <v>44</v>
      </c>
      <c r="C18" s="52" t="s">
        <v>16</v>
      </c>
      <c r="D18" s="48">
        <v>61.56</v>
      </c>
      <c r="E18" s="49"/>
      <c r="F18" s="49"/>
      <c r="G18" s="17"/>
    </row>
    <row r="19" spans="1:9" s="4" customFormat="1" x14ac:dyDescent="0.25">
      <c r="A19" s="13"/>
      <c r="B19" s="45" t="s">
        <v>41</v>
      </c>
      <c r="C19" s="52"/>
      <c r="D19" s="48" t="s">
        <v>22</v>
      </c>
      <c r="E19" s="49"/>
      <c r="F19" s="49"/>
      <c r="G19" s="46"/>
    </row>
    <row r="20" spans="1:9" s="4" customFormat="1" x14ac:dyDescent="0.25">
      <c r="A20" s="13"/>
      <c r="B20" s="44" t="s">
        <v>38</v>
      </c>
      <c r="C20" s="52"/>
      <c r="D20" s="48"/>
      <c r="E20" s="49"/>
      <c r="F20" s="49"/>
      <c r="G20" s="50"/>
    </row>
    <row r="21" spans="1:9" s="4" customFormat="1" ht="56.25" x14ac:dyDescent="0.25">
      <c r="A21" s="13" t="s">
        <v>40</v>
      </c>
      <c r="B21" s="14" t="s">
        <v>45</v>
      </c>
      <c r="C21" s="15" t="s">
        <v>13</v>
      </c>
      <c r="D21" s="16">
        <v>28</v>
      </c>
      <c r="E21" s="17"/>
      <c r="F21" s="17"/>
      <c r="G21" s="17"/>
    </row>
    <row r="22" spans="1:9" s="4" customFormat="1" x14ac:dyDescent="0.25">
      <c r="A22" s="13"/>
      <c r="B22" s="45" t="s">
        <v>42</v>
      </c>
      <c r="C22" s="52"/>
      <c r="D22" s="48"/>
      <c r="E22" s="49"/>
      <c r="F22" s="49"/>
      <c r="G22" s="46"/>
    </row>
    <row r="23" spans="1:9" s="4" customFormat="1" x14ac:dyDescent="0.25">
      <c r="A23" s="13"/>
      <c r="B23" s="18"/>
      <c r="C23" s="20"/>
      <c r="D23" s="21"/>
      <c r="E23" s="22"/>
      <c r="F23" s="22"/>
      <c r="G23" s="24"/>
    </row>
    <row r="24" spans="1:9" x14ac:dyDescent="0.25">
      <c r="E24" s="28"/>
      <c r="F24" s="28"/>
      <c r="G24" s="23"/>
    </row>
    <row r="25" spans="1:9" x14ac:dyDescent="0.25">
      <c r="F25" s="65" t="s">
        <v>94</v>
      </c>
      <c r="G25" s="24"/>
    </row>
    <row r="26" spans="1:9" x14ac:dyDescent="0.25">
      <c r="F26" s="65" t="s">
        <v>19</v>
      </c>
      <c r="G26" s="23"/>
      <c r="I26" s="27"/>
    </row>
    <row r="27" spans="1:9" x14ac:dyDescent="0.25">
      <c r="F27" s="65" t="s">
        <v>20</v>
      </c>
      <c r="G27" s="22"/>
      <c r="I27" s="27"/>
    </row>
    <row r="28" spans="1:9" x14ac:dyDescent="0.25">
      <c r="C28" s="28"/>
      <c r="F28" s="65" t="s">
        <v>95</v>
      </c>
      <c r="G28" s="22"/>
      <c r="I28" s="27"/>
    </row>
    <row r="29" spans="1:9" x14ac:dyDescent="0.15">
      <c r="B29" s="66" t="s">
        <v>96</v>
      </c>
      <c r="C29" s="28"/>
      <c r="G29" s="22"/>
      <c r="I29" s="27"/>
    </row>
    <row r="30" spans="1:9" x14ac:dyDescent="0.15">
      <c r="B30" s="66" t="s">
        <v>97</v>
      </c>
      <c r="C30" s="28"/>
      <c r="G30" s="22"/>
      <c r="I30" s="27"/>
    </row>
    <row r="31" spans="1:9" x14ac:dyDescent="0.25">
      <c r="B31" s="28"/>
      <c r="G31" s="22"/>
      <c r="I31" s="27"/>
    </row>
    <row r="32" spans="1:9" x14ac:dyDescent="0.25">
      <c r="B32" s="28"/>
      <c r="G32" s="22"/>
      <c r="I32" s="27"/>
    </row>
    <row r="33" spans="2:9" x14ac:dyDescent="0.25">
      <c r="B33" s="28"/>
      <c r="G33" s="22"/>
      <c r="I33" s="27"/>
    </row>
    <row r="34" spans="2:9" x14ac:dyDescent="0.25">
      <c r="B34" s="28"/>
      <c r="G34" s="22"/>
      <c r="I34" s="27"/>
    </row>
    <row r="35" spans="2:9" x14ac:dyDescent="0.25">
      <c r="B35" s="28"/>
      <c r="G35" s="22"/>
      <c r="I35" s="27"/>
    </row>
    <row r="36" spans="2:9" x14ac:dyDescent="0.25">
      <c r="B36" s="28"/>
      <c r="G36" s="22"/>
      <c r="I36" s="27"/>
    </row>
    <row r="37" spans="2:9" x14ac:dyDescent="0.25">
      <c r="B37" s="28"/>
      <c r="G37" s="22"/>
      <c r="I37" s="27"/>
    </row>
    <row r="38" spans="2:9" x14ac:dyDescent="0.25">
      <c r="B38" s="28"/>
      <c r="G38" s="22"/>
      <c r="I38" s="27"/>
    </row>
    <row r="39" spans="2:9" x14ac:dyDescent="0.25">
      <c r="B39" s="28"/>
      <c r="G39" s="22"/>
      <c r="I39" s="27"/>
    </row>
    <row r="40" spans="2:9" x14ac:dyDescent="0.25">
      <c r="B40" s="28"/>
      <c r="G40" s="22"/>
      <c r="I40" s="27"/>
    </row>
    <row r="41" spans="2:9" x14ac:dyDescent="0.25">
      <c r="B41" s="28"/>
      <c r="G41" s="22"/>
      <c r="I41" s="27"/>
    </row>
    <row r="42" spans="2:9" x14ac:dyDescent="0.25">
      <c r="B42" s="28"/>
      <c r="G42" s="22"/>
      <c r="I42" s="27"/>
    </row>
    <row r="43" spans="2:9" x14ac:dyDescent="0.25">
      <c r="B43" s="28"/>
      <c r="G43" s="22"/>
      <c r="I43" s="27"/>
    </row>
    <row r="44" spans="2:9" x14ac:dyDescent="0.25">
      <c r="B44" s="28"/>
      <c r="G44" s="22"/>
      <c r="I44" s="27"/>
    </row>
    <row r="45" spans="2:9" x14ac:dyDescent="0.25">
      <c r="B45" s="28"/>
      <c r="G45" s="22"/>
      <c r="I45" s="27"/>
    </row>
    <row r="46" spans="2:9" x14ac:dyDescent="0.25">
      <c r="G46" s="22"/>
      <c r="I46" s="27"/>
    </row>
  </sheetData>
  <mergeCells count="3">
    <mergeCell ref="A1:G1"/>
    <mergeCell ref="B9:G9"/>
    <mergeCell ref="A12:G12"/>
  </mergeCells>
  <printOptions horizontalCentered="1"/>
  <pageMargins left="0.39370078740157483" right="0.39370078740157483" top="0.55118110236220474" bottom="0.55118110236220474" header="0.31496062992125984" footer="0.31496062992125984"/>
  <pageSetup scale="80" orientation="portrait" r:id="rId1"/>
  <headerFooter>
    <oddHeader>&amp;R&amp;"Arial,Normal"&amp;8&amp;D</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J33"/>
  <sheetViews>
    <sheetView view="pageBreakPreview" zoomScaleNormal="100" zoomScaleSheetLayoutView="100" workbookViewId="0">
      <selection activeCell="A16" sqref="A16:D21"/>
    </sheetView>
  </sheetViews>
  <sheetFormatPr baseColWidth="10" defaultRowHeight="15" x14ac:dyDescent="0.25"/>
  <cols>
    <col min="1" max="1" width="13" style="25" customWidth="1"/>
    <col min="2" max="2" width="45.7109375" style="25" customWidth="1"/>
    <col min="3" max="3" width="8.7109375" style="25" customWidth="1"/>
    <col min="4" max="4" width="10.5703125" style="25" customWidth="1"/>
    <col min="5" max="6" width="13.42578125" style="25" customWidth="1"/>
    <col min="7" max="7" width="15.28515625" style="25" customWidth="1"/>
    <col min="8" max="8" width="11.42578125" style="25"/>
    <col min="9" max="9" width="12" style="25" bestFit="1" customWidth="1"/>
    <col min="10" max="10" width="12.5703125" style="25" bestFit="1" customWidth="1"/>
    <col min="11"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48" customHeight="1" x14ac:dyDescent="0.25">
      <c r="A9" s="4" t="s">
        <v>1</v>
      </c>
      <c r="B9" s="68" t="s">
        <v>63</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11"/>
      <c r="B15" s="11"/>
      <c r="C15" s="11"/>
      <c r="D15" s="11"/>
      <c r="E15" s="11"/>
      <c r="F15" s="11"/>
      <c r="G15" s="11"/>
    </row>
    <row r="16" spans="1:7" s="4" customFormat="1" x14ac:dyDescent="0.25">
      <c r="A16" s="47"/>
      <c r="B16" s="44" t="s">
        <v>10</v>
      </c>
      <c r="C16" s="47"/>
      <c r="D16" s="47"/>
      <c r="E16" s="47"/>
      <c r="F16" s="47"/>
      <c r="G16" s="47"/>
    </row>
    <row r="17" spans="1:10" s="4" customFormat="1" ht="33.75" x14ac:dyDescent="0.25">
      <c r="A17" s="13" t="s">
        <v>11</v>
      </c>
      <c r="B17" s="14" t="s">
        <v>43</v>
      </c>
      <c r="C17" s="52" t="s">
        <v>13</v>
      </c>
      <c r="D17" s="48">
        <v>1523.95</v>
      </c>
      <c r="E17" s="49"/>
      <c r="F17" s="49"/>
      <c r="G17" s="49"/>
    </row>
    <row r="18" spans="1:10" s="4" customFormat="1" ht="67.5" x14ac:dyDescent="0.25">
      <c r="A18" s="13" t="s">
        <v>14</v>
      </c>
      <c r="B18" s="14" t="s">
        <v>44</v>
      </c>
      <c r="C18" s="52" t="s">
        <v>16</v>
      </c>
      <c r="D18" s="48">
        <v>91.43</v>
      </c>
      <c r="E18" s="49"/>
      <c r="F18" s="49"/>
      <c r="G18" s="49"/>
    </row>
    <row r="19" spans="1:10" s="4" customFormat="1" x14ac:dyDescent="0.25">
      <c r="A19" s="13"/>
      <c r="B19" s="45" t="s">
        <v>41</v>
      </c>
      <c r="C19" s="52"/>
      <c r="D19" s="48"/>
      <c r="E19" s="49"/>
      <c r="F19" s="49"/>
      <c r="G19" s="46"/>
    </row>
    <row r="20" spans="1:10" s="4" customFormat="1" x14ac:dyDescent="0.25">
      <c r="A20" s="13"/>
      <c r="B20" s="44" t="s">
        <v>38</v>
      </c>
      <c r="C20" s="52"/>
      <c r="D20" s="48"/>
      <c r="E20" s="49"/>
      <c r="F20" s="49"/>
      <c r="G20" s="53"/>
    </row>
    <row r="21" spans="1:10" s="4" customFormat="1" ht="56.25" x14ac:dyDescent="0.25">
      <c r="A21" s="13" t="s">
        <v>40</v>
      </c>
      <c r="B21" s="14" t="s">
        <v>45</v>
      </c>
      <c r="C21" s="15" t="s">
        <v>13</v>
      </c>
      <c r="D21" s="16">
        <v>47</v>
      </c>
      <c r="E21" s="17"/>
      <c r="F21" s="17"/>
      <c r="G21" s="17"/>
    </row>
    <row r="22" spans="1:10" s="4" customFormat="1" x14ac:dyDescent="0.25">
      <c r="A22" s="13"/>
      <c r="B22" s="45" t="s">
        <v>42</v>
      </c>
      <c r="C22" s="52"/>
      <c r="D22" s="48"/>
      <c r="E22" s="49"/>
      <c r="F22" s="49"/>
      <c r="G22" s="46"/>
    </row>
    <row r="23" spans="1:10" s="4" customFormat="1" x14ac:dyDescent="0.25">
      <c r="A23" s="13"/>
      <c r="B23" s="18"/>
      <c r="C23" s="20"/>
      <c r="D23" s="21"/>
      <c r="E23" s="22"/>
      <c r="F23" s="22"/>
      <c r="G23" s="42"/>
    </row>
    <row r="24" spans="1:10" x14ac:dyDescent="0.25">
      <c r="E24" s="26"/>
      <c r="F24" s="26"/>
      <c r="G24" s="23"/>
    </row>
    <row r="25" spans="1:10" x14ac:dyDescent="0.25">
      <c r="E25" s="26"/>
      <c r="F25" s="26"/>
      <c r="G25" s="24"/>
      <c r="I25" s="29"/>
    </row>
    <row r="26" spans="1:10" x14ac:dyDescent="0.25">
      <c r="E26" s="26"/>
      <c r="F26" s="26"/>
      <c r="G26" s="23"/>
      <c r="I26" s="27"/>
    </row>
    <row r="27" spans="1:10" x14ac:dyDescent="0.25">
      <c r="F27" s="65" t="s">
        <v>94</v>
      </c>
      <c r="G27" s="42"/>
      <c r="I27" s="27"/>
    </row>
    <row r="28" spans="1:10" x14ac:dyDescent="0.25">
      <c r="F28" s="65" t="s">
        <v>19</v>
      </c>
      <c r="G28" s="42"/>
      <c r="I28" s="27"/>
    </row>
    <row r="29" spans="1:10" x14ac:dyDescent="0.25">
      <c r="F29" s="65" t="s">
        <v>20</v>
      </c>
      <c r="G29" s="42"/>
      <c r="I29" s="27"/>
    </row>
    <row r="30" spans="1:10" x14ac:dyDescent="0.25">
      <c r="C30" s="28"/>
      <c r="F30" s="65" t="s">
        <v>95</v>
      </c>
      <c r="G30" s="42"/>
      <c r="I30" s="27"/>
      <c r="J30" s="29"/>
    </row>
    <row r="31" spans="1:10" x14ac:dyDescent="0.15">
      <c r="B31" s="66" t="s">
        <v>96</v>
      </c>
      <c r="C31" s="28"/>
      <c r="G31" s="42"/>
      <c r="I31" s="27"/>
    </row>
    <row r="32" spans="1:10" x14ac:dyDescent="0.15">
      <c r="B32" s="66" t="s">
        <v>97</v>
      </c>
      <c r="C32" s="28"/>
      <c r="G32" s="22"/>
      <c r="I32" s="29"/>
    </row>
    <row r="33" spans="7:7" x14ac:dyDescent="0.25">
      <c r="G33" s="22"/>
    </row>
  </sheetData>
  <mergeCells count="3">
    <mergeCell ref="A1:G1"/>
    <mergeCell ref="B9:G9"/>
    <mergeCell ref="A12:G12"/>
  </mergeCells>
  <printOptions horizontalCentered="1"/>
  <pageMargins left="0.39370078740157483" right="0.39370078740157483" top="0.55118110236220474" bottom="0.74803149606299213" header="0.31496062992125984" footer="0.31496062992125984"/>
  <pageSetup scale="80" orientation="portrait" r:id="rId1"/>
  <headerFooter>
    <oddHeader>&amp;R&amp;"Arial,Normal"&amp;8&amp;D</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43"/>
  <sheetViews>
    <sheetView view="pageBreakPreview" zoomScaleNormal="100" zoomScaleSheetLayoutView="100" workbookViewId="0">
      <selection activeCell="A16" sqref="A16:D21"/>
    </sheetView>
  </sheetViews>
  <sheetFormatPr baseColWidth="10" defaultRowHeight="15" x14ac:dyDescent="0.25"/>
  <cols>
    <col min="1" max="1" width="13" style="25" customWidth="1"/>
    <col min="2" max="2" width="45.7109375" style="25" customWidth="1"/>
    <col min="3" max="3" width="8.85546875" style="25" customWidth="1"/>
    <col min="4" max="4" width="10.85546875" style="25" customWidth="1"/>
    <col min="5" max="6" width="13.42578125" style="25" customWidth="1"/>
    <col min="7" max="7" width="15.28515625" style="25" customWidth="1"/>
    <col min="8" max="8" width="11.42578125" style="25"/>
    <col min="9" max="9" width="15.140625" style="25" bestFit="1" customWidth="1"/>
    <col min="10"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46.5" customHeight="1" x14ac:dyDescent="0.25">
      <c r="A9" s="4" t="s">
        <v>1</v>
      </c>
      <c r="B9" s="68" t="s">
        <v>87</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11"/>
      <c r="B15" s="11"/>
      <c r="C15" s="11"/>
      <c r="D15" s="11"/>
      <c r="E15" s="11"/>
      <c r="F15" s="11"/>
      <c r="G15" s="11"/>
    </row>
    <row r="16" spans="1:7" s="4" customFormat="1" x14ac:dyDescent="0.25">
      <c r="A16" s="47"/>
      <c r="B16" s="44" t="s">
        <v>10</v>
      </c>
      <c r="C16" s="47"/>
      <c r="D16" s="47"/>
      <c r="E16" s="47"/>
      <c r="F16" s="47"/>
      <c r="G16" s="47"/>
    </row>
    <row r="17" spans="1:9" s="4" customFormat="1" ht="33.75" x14ac:dyDescent="0.25">
      <c r="A17" s="13" t="s">
        <v>11</v>
      </c>
      <c r="B17" s="14" t="s">
        <v>46</v>
      </c>
      <c r="C17" s="52" t="s">
        <v>13</v>
      </c>
      <c r="D17" s="48">
        <v>804.87</v>
      </c>
      <c r="E17" s="49"/>
      <c r="F17" s="49"/>
      <c r="G17" s="17"/>
    </row>
    <row r="18" spans="1:9" s="4" customFormat="1" ht="67.5" x14ac:dyDescent="0.25">
      <c r="A18" s="13" t="s">
        <v>14</v>
      </c>
      <c r="B18" s="14" t="s">
        <v>44</v>
      </c>
      <c r="C18" s="52" t="s">
        <v>16</v>
      </c>
      <c r="D18" s="48">
        <v>48.29</v>
      </c>
      <c r="E18" s="49"/>
      <c r="F18" s="49"/>
      <c r="G18" s="17"/>
    </row>
    <row r="19" spans="1:9" s="4" customFormat="1" x14ac:dyDescent="0.25">
      <c r="A19" s="13"/>
      <c r="B19" s="45" t="s">
        <v>41</v>
      </c>
      <c r="C19" s="52"/>
      <c r="D19" s="48" t="s">
        <v>22</v>
      </c>
      <c r="E19" s="49"/>
      <c r="F19" s="49"/>
      <c r="G19" s="46"/>
    </row>
    <row r="20" spans="1:9" s="4" customFormat="1" x14ac:dyDescent="0.25">
      <c r="A20" s="13"/>
      <c r="B20" s="44" t="s">
        <v>38</v>
      </c>
      <c r="C20" s="52"/>
      <c r="D20" s="48"/>
      <c r="E20" s="49"/>
      <c r="F20" s="49"/>
      <c r="G20" s="50"/>
    </row>
    <row r="21" spans="1:9" s="4" customFormat="1" ht="56.25" x14ac:dyDescent="0.25">
      <c r="A21" s="13" t="s">
        <v>40</v>
      </c>
      <c r="B21" s="14" t="s">
        <v>45</v>
      </c>
      <c r="C21" s="15" t="s">
        <v>13</v>
      </c>
      <c r="D21" s="16">
        <v>27</v>
      </c>
      <c r="E21" s="17"/>
      <c r="F21" s="17"/>
      <c r="G21" s="17"/>
    </row>
    <row r="22" spans="1:9" s="4" customFormat="1" x14ac:dyDescent="0.25">
      <c r="A22" s="13"/>
      <c r="B22" s="45" t="s">
        <v>42</v>
      </c>
      <c r="C22" s="52"/>
      <c r="D22" s="48"/>
      <c r="E22" s="49"/>
      <c r="F22" s="49"/>
      <c r="G22" s="46"/>
    </row>
    <row r="23" spans="1:9" s="4" customFormat="1" x14ac:dyDescent="0.25">
      <c r="A23" s="13"/>
      <c r="B23" s="18"/>
      <c r="C23" s="20"/>
      <c r="D23" s="21"/>
      <c r="E23" s="22"/>
      <c r="F23" s="22"/>
      <c r="G23" s="24"/>
    </row>
    <row r="24" spans="1:9" x14ac:dyDescent="0.25">
      <c r="E24" s="28"/>
      <c r="F24" s="28"/>
      <c r="G24" s="23"/>
    </row>
    <row r="25" spans="1:9" x14ac:dyDescent="0.25">
      <c r="F25" s="65" t="s">
        <v>94</v>
      </c>
      <c r="G25" s="24"/>
    </row>
    <row r="26" spans="1:9" x14ac:dyDescent="0.25">
      <c r="F26" s="65" t="s">
        <v>19</v>
      </c>
      <c r="G26" s="23"/>
      <c r="I26" s="27"/>
    </row>
    <row r="27" spans="1:9" x14ac:dyDescent="0.25">
      <c r="F27" s="65" t="s">
        <v>20</v>
      </c>
      <c r="G27" s="42"/>
      <c r="I27" s="27"/>
    </row>
    <row r="28" spans="1:9" x14ac:dyDescent="0.25">
      <c r="C28" s="28"/>
      <c r="F28" s="65" t="s">
        <v>95</v>
      </c>
      <c r="G28" s="42"/>
      <c r="I28" s="27"/>
    </row>
    <row r="29" spans="1:9" x14ac:dyDescent="0.15">
      <c r="B29" s="66" t="s">
        <v>96</v>
      </c>
      <c r="C29" s="28"/>
      <c r="G29" s="42"/>
      <c r="I29" s="27"/>
    </row>
    <row r="30" spans="1:9" x14ac:dyDescent="0.15">
      <c r="B30" s="66" t="s">
        <v>97</v>
      </c>
      <c r="C30" s="28"/>
      <c r="G30" s="42"/>
      <c r="I30" s="27"/>
    </row>
    <row r="31" spans="1:9" x14ac:dyDescent="0.25">
      <c r="E31" s="28"/>
      <c r="F31" s="28"/>
      <c r="G31" s="42"/>
      <c r="I31" s="27"/>
    </row>
    <row r="32" spans="1:9" x14ac:dyDescent="0.25">
      <c r="E32" s="28"/>
      <c r="F32" s="28"/>
      <c r="G32" s="42"/>
      <c r="I32" s="27"/>
    </row>
    <row r="33" spans="2:9" x14ac:dyDescent="0.25">
      <c r="E33" s="28"/>
      <c r="F33" s="28"/>
      <c r="G33" s="42"/>
      <c r="I33" s="27"/>
    </row>
    <row r="34" spans="2:9" x14ac:dyDescent="0.25">
      <c r="E34" s="28"/>
      <c r="F34" s="28"/>
      <c r="G34" s="42"/>
      <c r="I34" s="27"/>
    </row>
    <row r="35" spans="2:9" x14ac:dyDescent="0.25">
      <c r="E35" s="28"/>
      <c r="F35" s="28"/>
      <c r="G35" s="42"/>
      <c r="I35" s="27"/>
    </row>
    <row r="36" spans="2:9" x14ac:dyDescent="0.25">
      <c r="E36" s="28"/>
      <c r="F36" s="28"/>
      <c r="G36" s="42"/>
      <c r="I36" s="27"/>
    </row>
    <row r="37" spans="2:9" x14ac:dyDescent="0.25">
      <c r="E37" s="28"/>
      <c r="F37" s="28"/>
      <c r="G37" s="42"/>
      <c r="I37" s="27"/>
    </row>
    <row r="38" spans="2:9" x14ac:dyDescent="0.25">
      <c r="E38" s="28"/>
      <c r="F38" s="28"/>
      <c r="G38" s="42"/>
      <c r="I38" s="27"/>
    </row>
    <row r="39" spans="2:9" x14ac:dyDescent="0.25">
      <c r="E39" s="28"/>
      <c r="F39" s="28"/>
      <c r="G39" s="42"/>
      <c r="I39" s="27"/>
    </row>
    <row r="40" spans="2:9" x14ac:dyDescent="0.25">
      <c r="E40" s="28"/>
      <c r="F40" s="28"/>
      <c r="G40" s="42"/>
      <c r="I40" s="27"/>
    </row>
    <row r="41" spans="2:9" x14ac:dyDescent="0.25">
      <c r="E41" s="28"/>
      <c r="F41" s="28"/>
      <c r="G41" s="42"/>
      <c r="I41" s="27"/>
    </row>
    <row r="42" spans="2:9" x14ac:dyDescent="0.25">
      <c r="B42" s="28"/>
      <c r="G42" s="22"/>
      <c r="I42" s="27"/>
    </row>
    <row r="43" spans="2:9" x14ac:dyDescent="0.25">
      <c r="G43" s="22"/>
      <c r="I43" s="27"/>
    </row>
  </sheetData>
  <mergeCells count="3">
    <mergeCell ref="A1:G1"/>
    <mergeCell ref="B9:G9"/>
    <mergeCell ref="A12:G12"/>
  </mergeCells>
  <printOptions horizontalCentered="1"/>
  <pageMargins left="0.39370078740157483" right="0.39370078740157483" top="0.55118110236220474" bottom="0.74803149606299213" header="0.31496062992125984" footer="0.31496062992125984"/>
  <pageSetup scale="8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J43"/>
  <sheetViews>
    <sheetView view="pageBreakPreview" zoomScaleNormal="100" zoomScaleSheetLayoutView="100" workbookViewId="0">
      <selection activeCell="A16" sqref="A16:D21"/>
    </sheetView>
  </sheetViews>
  <sheetFormatPr baseColWidth="10" defaultRowHeight="15" x14ac:dyDescent="0.25"/>
  <cols>
    <col min="1" max="1" width="13" style="25" customWidth="1"/>
    <col min="2" max="2" width="45.7109375" style="25" customWidth="1"/>
    <col min="3" max="3" width="9.28515625" style="25" customWidth="1"/>
    <col min="4" max="4" width="11" style="25" customWidth="1"/>
    <col min="5" max="6" width="13.42578125" style="25" customWidth="1"/>
    <col min="7" max="7" width="15.28515625" style="25" customWidth="1"/>
    <col min="8" max="8" width="11.42578125" style="25"/>
    <col min="9" max="9" width="15.140625" style="25" bestFit="1" customWidth="1"/>
    <col min="10" max="10" width="12.5703125" style="25" bestFit="1" customWidth="1"/>
    <col min="11"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47.25" customHeight="1" x14ac:dyDescent="0.25">
      <c r="A9" s="4" t="s">
        <v>1</v>
      </c>
      <c r="B9" s="68" t="s">
        <v>68</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11"/>
      <c r="B15" s="11"/>
      <c r="C15" s="11"/>
      <c r="D15" s="11"/>
      <c r="E15" s="11"/>
      <c r="F15" s="11"/>
      <c r="G15" s="11"/>
    </row>
    <row r="16" spans="1:7" s="4" customFormat="1" x14ac:dyDescent="0.25">
      <c r="A16" s="47"/>
      <c r="B16" s="44" t="s">
        <v>10</v>
      </c>
      <c r="C16" s="47"/>
      <c r="D16" s="47"/>
      <c r="E16" s="47"/>
      <c r="F16" s="47"/>
      <c r="G16" s="47"/>
    </row>
    <row r="17" spans="1:10" s="4" customFormat="1" ht="33.75" x14ac:dyDescent="0.25">
      <c r="A17" s="13" t="s">
        <v>11</v>
      </c>
      <c r="B17" s="14" t="s">
        <v>46</v>
      </c>
      <c r="C17" s="52" t="s">
        <v>13</v>
      </c>
      <c r="D17" s="48">
        <v>521.30899999999997</v>
      </c>
      <c r="E17" s="49"/>
      <c r="F17" s="49"/>
      <c r="G17" s="17"/>
    </row>
    <row r="18" spans="1:10" s="4" customFormat="1" ht="67.5" x14ac:dyDescent="0.25">
      <c r="A18" s="13" t="s">
        <v>14</v>
      </c>
      <c r="B18" s="14" t="s">
        <v>44</v>
      </c>
      <c r="C18" s="52" t="s">
        <v>16</v>
      </c>
      <c r="D18" s="48">
        <v>31.28</v>
      </c>
      <c r="E18" s="49"/>
      <c r="F18" s="49"/>
      <c r="G18" s="17"/>
    </row>
    <row r="19" spans="1:10" s="4" customFormat="1" x14ac:dyDescent="0.25">
      <c r="A19" s="13"/>
      <c r="B19" s="45" t="s">
        <v>41</v>
      </c>
      <c r="C19" s="52"/>
      <c r="D19" s="48" t="s">
        <v>22</v>
      </c>
      <c r="E19" s="49"/>
      <c r="F19" s="49"/>
      <c r="G19" s="46"/>
    </row>
    <row r="20" spans="1:10" s="4" customFormat="1" x14ac:dyDescent="0.25">
      <c r="A20" s="13"/>
      <c r="B20" s="44" t="s">
        <v>38</v>
      </c>
      <c r="C20" s="52"/>
      <c r="D20" s="48"/>
      <c r="E20" s="49"/>
      <c r="F20" s="49"/>
      <c r="G20" s="50"/>
    </row>
    <row r="21" spans="1:10" s="4" customFormat="1" ht="56.25" x14ac:dyDescent="0.25">
      <c r="A21" s="13" t="s">
        <v>40</v>
      </c>
      <c r="B21" s="14" t="s">
        <v>45</v>
      </c>
      <c r="C21" s="15" t="s">
        <v>13</v>
      </c>
      <c r="D21" s="16">
        <v>17</v>
      </c>
      <c r="E21" s="17"/>
      <c r="F21" s="17"/>
      <c r="G21" s="17"/>
    </row>
    <row r="22" spans="1:10" s="4" customFormat="1" x14ac:dyDescent="0.25">
      <c r="A22" s="13"/>
      <c r="B22" s="45" t="s">
        <v>42</v>
      </c>
      <c r="C22" s="52"/>
      <c r="D22" s="48"/>
      <c r="E22" s="49"/>
      <c r="F22" s="49"/>
      <c r="G22" s="46"/>
    </row>
    <row r="23" spans="1:10" s="4" customFormat="1" x14ac:dyDescent="0.25">
      <c r="A23" s="13"/>
      <c r="B23" s="18"/>
      <c r="C23" s="20"/>
      <c r="D23" s="21"/>
      <c r="E23" s="22"/>
      <c r="F23" s="22"/>
      <c r="G23" s="24"/>
    </row>
    <row r="24" spans="1:10" x14ac:dyDescent="0.25">
      <c r="E24" s="28"/>
      <c r="F24" s="28"/>
      <c r="G24" s="23"/>
    </row>
    <row r="25" spans="1:10" x14ac:dyDescent="0.25">
      <c r="F25" s="65" t="s">
        <v>94</v>
      </c>
      <c r="G25" s="24"/>
    </row>
    <row r="26" spans="1:10" x14ac:dyDescent="0.25">
      <c r="F26" s="65" t="s">
        <v>19</v>
      </c>
      <c r="G26" s="23"/>
      <c r="I26" s="27"/>
    </row>
    <row r="27" spans="1:10" x14ac:dyDescent="0.25">
      <c r="F27" s="65" t="s">
        <v>20</v>
      </c>
      <c r="G27" s="42"/>
      <c r="I27" s="27"/>
      <c r="J27" s="29"/>
    </row>
    <row r="28" spans="1:10" x14ac:dyDescent="0.25">
      <c r="C28" s="28"/>
      <c r="F28" s="65" t="s">
        <v>95</v>
      </c>
      <c r="G28" s="42"/>
      <c r="I28" s="27"/>
    </row>
    <row r="29" spans="1:10" x14ac:dyDescent="0.15">
      <c r="B29" s="66" t="s">
        <v>96</v>
      </c>
      <c r="C29" s="28"/>
      <c r="G29" s="42"/>
      <c r="I29" s="27"/>
    </row>
    <row r="30" spans="1:10" x14ac:dyDescent="0.15">
      <c r="B30" s="66" t="s">
        <v>97</v>
      </c>
      <c r="C30" s="28"/>
      <c r="G30" s="42"/>
      <c r="I30" s="27"/>
    </row>
    <row r="31" spans="1:10" x14ac:dyDescent="0.25">
      <c r="E31" s="28"/>
      <c r="F31" s="28"/>
      <c r="G31" s="42"/>
      <c r="I31" s="27"/>
    </row>
    <row r="32" spans="1:10" x14ac:dyDescent="0.25">
      <c r="E32" s="28"/>
      <c r="F32" s="28"/>
      <c r="G32" s="42"/>
      <c r="I32" s="27"/>
    </row>
    <row r="33" spans="2:9" x14ac:dyDescent="0.25">
      <c r="E33" s="28"/>
      <c r="F33" s="28"/>
      <c r="G33" s="42"/>
      <c r="I33" s="27"/>
    </row>
    <row r="34" spans="2:9" x14ac:dyDescent="0.25">
      <c r="E34" s="28"/>
      <c r="F34" s="28"/>
      <c r="G34" s="42"/>
      <c r="I34" s="27"/>
    </row>
    <row r="35" spans="2:9" x14ac:dyDescent="0.25">
      <c r="E35" s="28"/>
      <c r="F35" s="28"/>
      <c r="G35" s="42"/>
      <c r="I35" s="27"/>
    </row>
    <row r="36" spans="2:9" x14ac:dyDescent="0.25">
      <c r="E36" s="28"/>
      <c r="F36" s="28"/>
      <c r="G36" s="42"/>
      <c r="I36" s="27"/>
    </row>
    <row r="37" spans="2:9" x14ac:dyDescent="0.25">
      <c r="E37" s="28"/>
      <c r="F37" s="28"/>
      <c r="G37" s="42"/>
      <c r="I37" s="27"/>
    </row>
    <row r="38" spans="2:9" x14ac:dyDescent="0.25">
      <c r="E38" s="28"/>
      <c r="F38" s="28"/>
      <c r="G38" s="42"/>
      <c r="I38" s="27"/>
    </row>
    <row r="39" spans="2:9" x14ac:dyDescent="0.25">
      <c r="E39" s="28"/>
      <c r="F39" s="28"/>
      <c r="G39" s="42"/>
      <c r="I39" s="27"/>
    </row>
    <row r="40" spans="2:9" x14ac:dyDescent="0.25">
      <c r="E40" s="28"/>
      <c r="F40" s="28"/>
      <c r="G40" s="42"/>
      <c r="I40" s="27"/>
    </row>
    <row r="41" spans="2:9" x14ac:dyDescent="0.25">
      <c r="E41" s="28"/>
      <c r="F41" s="28"/>
      <c r="G41" s="42"/>
      <c r="I41" s="27"/>
    </row>
    <row r="42" spans="2:9" x14ac:dyDescent="0.25">
      <c r="B42" s="28"/>
      <c r="G42" s="22"/>
      <c r="I42" s="27"/>
    </row>
    <row r="43" spans="2:9" x14ac:dyDescent="0.25">
      <c r="G43" s="22"/>
      <c r="I43" s="27"/>
    </row>
  </sheetData>
  <mergeCells count="3">
    <mergeCell ref="A1:G1"/>
    <mergeCell ref="B9:G9"/>
    <mergeCell ref="A12:G12"/>
  </mergeCells>
  <printOptions horizontalCentered="1"/>
  <pageMargins left="0.39370078740157483" right="0.39370078740157483" top="0.55118110236220474" bottom="0.74803149606299213" header="0.31496062992125984" footer="0.31496062992125984"/>
  <pageSetup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42"/>
  <sheetViews>
    <sheetView view="pageBreakPreview" topLeftCell="A4" zoomScaleNormal="100" zoomScaleSheetLayoutView="100" workbookViewId="0">
      <selection activeCell="A16" sqref="A16:D21"/>
    </sheetView>
  </sheetViews>
  <sheetFormatPr baseColWidth="10" defaultRowHeight="15" x14ac:dyDescent="0.25"/>
  <cols>
    <col min="1" max="1" width="13" style="25" customWidth="1"/>
    <col min="2" max="2" width="45.7109375" style="25" customWidth="1"/>
    <col min="3" max="3" width="9" style="25" customWidth="1"/>
    <col min="4" max="4" width="11.28515625" style="25" customWidth="1"/>
    <col min="5" max="6" width="13.42578125" style="25" customWidth="1"/>
    <col min="7" max="7" width="15.28515625" style="25" customWidth="1"/>
    <col min="8" max="8" width="11.42578125" style="25"/>
    <col min="9" max="9" width="15.140625" style="25" bestFit="1" customWidth="1"/>
    <col min="10"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48.75" customHeight="1" x14ac:dyDescent="0.25">
      <c r="A9" s="4" t="s">
        <v>1</v>
      </c>
      <c r="B9" s="68" t="s">
        <v>69</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11"/>
      <c r="B15" s="11"/>
      <c r="C15" s="11"/>
      <c r="D15" s="11"/>
      <c r="E15" s="11"/>
      <c r="F15" s="11"/>
      <c r="G15" s="11"/>
    </row>
    <row r="16" spans="1:7" s="4" customFormat="1" x14ac:dyDescent="0.25">
      <c r="A16" s="47"/>
      <c r="B16" s="44" t="s">
        <v>10</v>
      </c>
      <c r="C16" s="47"/>
      <c r="D16" s="47"/>
      <c r="E16" s="47"/>
      <c r="F16" s="47"/>
      <c r="G16" s="47"/>
    </row>
    <row r="17" spans="1:9" s="4" customFormat="1" ht="33.75" x14ac:dyDescent="0.25">
      <c r="A17" s="13" t="s">
        <v>11</v>
      </c>
      <c r="B17" s="14" t="s">
        <v>46</v>
      </c>
      <c r="C17" s="52" t="s">
        <v>13</v>
      </c>
      <c r="D17" s="48">
        <v>505.25</v>
      </c>
      <c r="E17" s="49"/>
      <c r="F17" s="49"/>
      <c r="G17" s="17"/>
    </row>
    <row r="18" spans="1:9" s="4" customFormat="1" ht="67.5" x14ac:dyDescent="0.25">
      <c r="A18" s="13" t="s">
        <v>14</v>
      </c>
      <c r="B18" s="14" t="s">
        <v>44</v>
      </c>
      <c r="C18" s="52" t="s">
        <v>16</v>
      </c>
      <c r="D18" s="48">
        <v>30.32</v>
      </c>
      <c r="E18" s="49"/>
      <c r="F18" s="49"/>
      <c r="G18" s="17"/>
    </row>
    <row r="19" spans="1:9" s="4" customFormat="1" x14ac:dyDescent="0.25">
      <c r="A19" s="13"/>
      <c r="B19" s="45" t="s">
        <v>41</v>
      </c>
      <c r="C19" s="52"/>
      <c r="D19" s="48" t="s">
        <v>22</v>
      </c>
      <c r="E19" s="49"/>
      <c r="F19" s="49"/>
      <c r="G19" s="46"/>
    </row>
    <row r="20" spans="1:9" s="4" customFormat="1" x14ac:dyDescent="0.25">
      <c r="A20" s="13"/>
      <c r="B20" s="44" t="s">
        <v>38</v>
      </c>
      <c r="C20" s="52"/>
      <c r="D20" s="48"/>
      <c r="E20" s="49"/>
      <c r="F20" s="49"/>
      <c r="G20" s="50"/>
    </row>
    <row r="21" spans="1:9" s="4" customFormat="1" ht="56.25" x14ac:dyDescent="0.25">
      <c r="A21" s="13" t="s">
        <v>40</v>
      </c>
      <c r="B21" s="14" t="s">
        <v>45</v>
      </c>
      <c r="C21" s="15" t="s">
        <v>13</v>
      </c>
      <c r="D21" s="16">
        <v>15</v>
      </c>
      <c r="E21" s="17"/>
      <c r="F21" s="17"/>
      <c r="G21" s="17"/>
    </row>
    <row r="22" spans="1:9" s="4" customFormat="1" x14ac:dyDescent="0.25">
      <c r="A22" s="13"/>
      <c r="B22" s="45" t="s">
        <v>42</v>
      </c>
      <c r="C22" s="52"/>
      <c r="D22" s="48"/>
      <c r="E22" s="49"/>
      <c r="F22" s="49"/>
      <c r="G22" s="46"/>
    </row>
    <row r="23" spans="1:9" s="4" customFormat="1" x14ac:dyDescent="0.25">
      <c r="A23" s="13"/>
      <c r="B23" s="18"/>
      <c r="C23" s="20"/>
      <c r="D23" s="21"/>
      <c r="E23" s="22"/>
      <c r="F23" s="22"/>
      <c r="G23" s="24"/>
    </row>
    <row r="24" spans="1:9" x14ac:dyDescent="0.25">
      <c r="E24" s="28"/>
      <c r="F24" s="28"/>
      <c r="G24" s="23"/>
    </row>
    <row r="25" spans="1:9" x14ac:dyDescent="0.25">
      <c r="E25" s="28"/>
      <c r="F25" s="28"/>
      <c r="G25" s="24"/>
    </row>
    <row r="26" spans="1:9" x14ac:dyDescent="0.25">
      <c r="E26" s="28"/>
      <c r="F26" s="28"/>
      <c r="G26" s="23"/>
      <c r="I26" s="27"/>
    </row>
    <row r="27" spans="1:9" x14ac:dyDescent="0.25">
      <c r="F27" s="65" t="s">
        <v>94</v>
      </c>
      <c r="G27" s="42"/>
      <c r="I27" s="27"/>
    </row>
    <row r="28" spans="1:9" x14ac:dyDescent="0.25">
      <c r="F28" s="65" t="s">
        <v>19</v>
      </c>
      <c r="G28" s="42"/>
      <c r="I28" s="27"/>
    </row>
    <row r="29" spans="1:9" x14ac:dyDescent="0.25">
      <c r="F29" s="65" t="s">
        <v>20</v>
      </c>
      <c r="G29" s="42"/>
      <c r="I29" s="27"/>
    </row>
    <row r="30" spans="1:9" x14ac:dyDescent="0.25">
      <c r="C30" s="28"/>
      <c r="F30" s="65" t="s">
        <v>95</v>
      </c>
      <c r="G30" s="42"/>
      <c r="I30" s="27"/>
    </row>
    <row r="31" spans="1:9" x14ac:dyDescent="0.15">
      <c r="B31" s="66" t="s">
        <v>96</v>
      </c>
      <c r="C31" s="28"/>
      <c r="G31" s="42"/>
      <c r="I31" s="27"/>
    </row>
    <row r="32" spans="1:9" x14ac:dyDescent="0.15">
      <c r="B32" s="66" t="s">
        <v>97</v>
      </c>
      <c r="C32" s="28"/>
      <c r="G32" s="42"/>
      <c r="I32" s="27"/>
    </row>
    <row r="33" spans="2:9" x14ac:dyDescent="0.25">
      <c r="E33" s="28"/>
      <c r="F33" s="28"/>
      <c r="G33" s="42"/>
      <c r="I33" s="27"/>
    </row>
    <row r="34" spans="2:9" x14ac:dyDescent="0.25">
      <c r="E34" s="28"/>
      <c r="F34" s="28"/>
      <c r="G34" s="42"/>
      <c r="I34" s="27"/>
    </row>
    <row r="35" spans="2:9" x14ac:dyDescent="0.25">
      <c r="E35" s="28"/>
      <c r="F35" s="28"/>
      <c r="G35" s="42"/>
      <c r="I35" s="27"/>
    </row>
    <row r="36" spans="2:9" x14ac:dyDescent="0.25">
      <c r="E36" s="28"/>
      <c r="F36" s="28"/>
      <c r="G36" s="42"/>
      <c r="I36" s="27"/>
    </row>
    <row r="37" spans="2:9" x14ac:dyDescent="0.25">
      <c r="E37" s="28"/>
      <c r="F37" s="28"/>
      <c r="G37" s="42"/>
      <c r="I37" s="27"/>
    </row>
    <row r="38" spans="2:9" x14ac:dyDescent="0.25">
      <c r="E38" s="28"/>
      <c r="F38" s="28"/>
      <c r="G38" s="42"/>
      <c r="I38" s="27"/>
    </row>
    <row r="39" spans="2:9" x14ac:dyDescent="0.25">
      <c r="E39" s="28"/>
      <c r="F39" s="28"/>
      <c r="G39" s="42"/>
      <c r="I39" s="27"/>
    </row>
    <row r="40" spans="2:9" x14ac:dyDescent="0.25">
      <c r="E40" s="28"/>
      <c r="F40" s="28"/>
      <c r="G40" s="42"/>
      <c r="I40" s="27"/>
    </row>
    <row r="41" spans="2:9" x14ac:dyDescent="0.25">
      <c r="B41" s="28"/>
      <c r="G41" s="22"/>
      <c r="I41" s="27"/>
    </row>
    <row r="42" spans="2:9" x14ac:dyDescent="0.25">
      <c r="G42" s="22"/>
      <c r="I42" s="27"/>
    </row>
  </sheetData>
  <mergeCells count="3">
    <mergeCell ref="A1:G1"/>
    <mergeCell ref="B9:G9"/>
    <mergeCell ref="A12:G12"/>
  </mergeCells>
  <printOptions horizontalCentered="1"/>
  <pageMargins left="0.39370078740157483" right="0.39370078740157483" top="0.55118110236220474" bottom="0.74803149606299213" header="0.31496062992125984" footer="0.31496062992125984"/>
  <pageSetup scale="8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33"/>
  <sheetViews>
    <sheetView view="pageBreakPreview" topLeftCell="A8" zoomScaleNormal="100" zoomScaleSheetLayoutView="100" workbookViewId="0">
      <selection activeCell="A15" sqref="A15:D20"/>
    </sheetView>
  </sheetViews>
  <sheetFormatPr baseColWidth="10" defaultRowHeight="15" x14ac:dyDescent="0.25"/>
  <cols>
    <col min="1" max="1" width="13" style="25" customWidth="1"/>
    <col min="2" max="2" width="45.7109375" style="25" customWidth="1"/>
    <col min="3" max="3" width="11.42578125" style="25"/>
    <col min="4" max="4" width="10.28515625" style="25" customWidth="1"/>
    <col min="5" max="6" width="13.42578125" style="25" customWidth="1"/>
    <col min="7" max="7" width="15.28515625" style="25" customWidth="1"/>
    <col min="8" max="8" width="11.42578125" style="25"/>
    <col min="9" max="9" width="15.140625" style="25" bestFit="1" customWidth="1"/>
    <col min="10"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44.25" customHeight="1" x14ac:dyDescent="0.25">
      <c r="A9" s="4" t="s">
        <v>1</v>
      </c>
      <c r="B9" s="68" t="s">
        <v>72</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47"/>
      <c r="B15" s="44" t="s">
        <v>10</v>
      </c>
      <c r="C15" s="47"/>
      <c r="D15" s="47"/>
      <c r="E15" s="47"/>
      <c r="F15" s="47"/>
      <c r="G15" s="47"/>
    </row>
    <row r="16" spans="1:7" s="4" customFormat="1" ht="33.75" x14ac:dyDescent="0.25">
      <c r="A16" s="13" t="s">
        <v>11</v>
      </c>
      <c r="B16" s="14" t="s">
        <v>46</v>
      </c>
      <c r="C16" s="52" t="s">
        <v>13</v>
      </c>
      <c r="D16" s="48">
        <v>768.73</v>
      </c>
      <c r="E16" s="49"/>
      <c r="F16" s="49"/>
      <c r="G16" s="17"/>
    </row>
    <row r="17" spans="1:9" s="4" customFormat="1" ht="67.5" x14ac:dyDescent="0.25">
      <c r="A17" s="13" t="s">
        <v>14</v>
      </c>
      <c r="B17" s="14" t="s">
        <v>44</v>
      </c>
      <c r="C17" s="52" t="s">
        <v>16</v>
      </c>
      <c r="D17" s="48">
        <v>46.12</v>
      </c>
      <c r="E17" s="49"/>
      <c r="F17" s="49"/>
      <c r="G17" s="17"/>
    </row>
    <row r="18" spans="1:9" s="4" customFormat="1" x14ac:dyDescent="0.25">
      <c r="A18" s="13"/>
      <c r="B18" s="45" t="s">
        <v>41</v>
      </c>
      <c r="C18" s="52"/>
      <c r="D18" s="48" t="s">
        <v>22</v>
      </c>
      <c r="E18" s="49"/>
      <c r="F18" s="49"/>
      <c r="G18" s="46"/>
    </row>
    <row r="19" spans="1:9" s="4" customFormat="1" x14ac:dyDescent="0.25">
      <c r="A19" s="13"/>
      <c r="B19" s="44" t="s">
        <v>38</v>
      </c>
      <c r="C19" s="52"/>
      <c r="D19" s="48"/>
      <c r="E19" s="49"/>
      <c r="F19" s="49"/>
      <c r="G19" s="50"/>
    </row>
    <row r="20" spans="1:9" s="4" customFormat="1" ht="56.25" x14ac:dyDescent="0.25">
      <c r="A20" s="13" t="s">
        <v>40</v>
      </c>
      <c r="B20" s="14" t="s">
        <v>45</v>
      </c>
      <c r="C20" s="15" t="s">
        <v>13</v>
      </c>
      <c r="D20" s="16">
        <v>26</v>
      </c>
      <c r="E20" s="17"/>
      <c r="F20" s="17"/>
      <c r="G20" s="17"/>
    </row>
    <row r="21" spans="1:9" s="4" customFormat="1" x14ac:dyDescent="0.25">
      <c r="A21" s="13"/>
      <c r="B21" s="45" t="s">
        <v>42</v>
      </c>
      <c r="C21" s="52"/>
      <c r="D21" s="48"/>
      <c r="E21" s="49"/>
      <c r="F21" s="49"/>
      <c r="G21" s="46"/>
    </row>
    <row r="22" spans="1:9" s="4" customFormat="1" x14ac:dyDescent="0.25">
      <c r="A22" s="13"/>
      <c r="B22" s="18"/>
      <c r="C22" s="20"/>
      <c r="D22" s="21"/>
      <c r="E22" s="22"/>
      <c r="F22" s="22"/>
      <c r="G22" s="24"/>
    </row>
    <row r="23" spans="1:9" x14ac:dyDescent="0.25">
      <c r="E23" s="28"/>
      <c r="F23" s="28"/>
      <c r="G23" s="23"/>
    </row>
    <row r="24" spans="1:9" x14ac:dyDescent="0.25">
      <c r="E24" s="28"/>
      <c r="F24" s="28"/>
      <c r="G24" s="24"/>
    </row>
    <row r="25" spans="1:9" x14ac:dyDescent="0.25">
      <c r="F25" s="65" t="s">
        <v>94</v>
      </c>
      <c r="G25" s="23"/>
      <c r="I25" s="27"/>
    </row>
    <row r="26" spans="1:9" x14ac:dyDescent="0.25">
      <c r="F26" s="65" t="s">
        <v>19</v>
      </c>
      <c r="G26" s="42"/>
      <c r="I26" s="27"/>
    </row>
    <row r="27" spans="1:9" x14ac:dyDescent="0.25">
      <c r="F27" s="65" t="s">
        <v>20</v>
      </c>
      <c r="G27" s="42"/>
      <c r="I27" s="27"/>
    </row>
    <row r="28" spans="1:9" x14ac:dyDescent="0.25">
      <c r="C28" s="28"/>
      <c r="F28" s="65" t="s">
        <v>95</v>
      </c>
      <c r="G28" s="42"/>
      <c r="I28" s="27"/>
    </row>
    <row r="29" spans="1:9" x14ac:dyDescent="0.15">
      <c r="B29" s="66" t="s">
        <v>96</v>
      </c>
      <c r="C29" s="28"/>
      <c r="G29" s="42"/>
      <c r="I29" s="27"/>
    </row>
    <row r="30" spans="1:9" x14ac:dyDescent="0.15">
      <c r="B30" s="66" t="s">
        <v>97</v>
      </c>
      <c r="C30" s="28"/>
      <c r="G30" s="42"/>
      <c r="I30" s="27"/>
    </row>
    <row r="31" spans="1:9" x14ac:dyDescent="0.25">
      <c r="E31" s="28"/>
      <c r="F31" s="28"/>
      <c r="G31" s="42"/>
      <c r="I31" s="27"/>
    </row>
    <row r="32" spans="1:9" x14ac:dyDescent="0.25">
      <c r="E32" s="28"/>
      <c r="F32" s="28"/>
      <c r="G32" s="42"/>
      <c r="I32" s="27"/>
    </row>
    <row r="33" spans="5:9" x14ac:dyDescent="0.25">
      <c r="E33" s="28"/>
      <c r="F33" s="28"/>
      <c r="G33" s="42"/>
      <c r="I33" s="27"/>
    </row>
  </sheetData>
  <mergeCells count="3">
    <mergeCell ref="A1:G1"/>
    <mergeCell ref="B9:G9"/>
    <mergeCell ref="A12:G12"/>
  </mergeCells>
  <printOptions horizontalCentered="1"/>
  <pageMargins left="0.39370078740157483" right="0.39370078740157483" top="0.55118110236220474" bottom="0.74803149606299213" header="0.31496062992125984" footer="0.31496062992125984"/>
  <pageSetup scale="8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42"/>
  <sheetViews>
    <sheetView view="pageBreakPreview" topLeftCell="A4" zoomScaleNormal="100" zoomScaleSheetLayoutView="100" workbookViewId="0">
      <selection activeCell="A16" sqref="A16:D21"/>
    </sheetView>
  </sheetViews>
  <sheetFormatPr baseColWidth="10" defaultRowHeight="15" x14ac:dyDescent="0.25"/>
  <cols>
    <col min="1" max="1" width="13" style="25" customWidth="1"/>
    <col min="2" max="2" width="45.7109375" style="25" customWidth="1"/>
    <col min="3" max="3" width="8.28515625" style="25" customWidth="1"/>
    <col min="4" max="4" width="11.28515625" style="25" customWidth="1"/>
    <col min="5" max="6" width="13.42578125" style="25" customWidth="1"/>
    <col min="7" max="7" width="15.28515625" style="25" customWidth="1"/>
    <col min="8" max="8" width="11.42578125" style="25"/>
    <col min="9" max="9" width="15.140625" style="25" bestFit="1" customWidth="1"/>
    <col min="10"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47.25" customHeight="1" x14ac:dyDescent="0.25">
      <c r="A9" s="4" t="s">
        <v>1</v>
      </c>
      <c r="B9" s="68" t="s">
        <v>73</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11"/>
      <c r="B15" s="11"/>
      <c r="C15" s="11"/>
      <c r="D15" s="11"/>
      <c r="E15" s="11"/>
      <c r="F15" s="11"/>
      <c r="G15" s="11"/>
    </row>
    <row r="16" spans="1:7" s="4" customFormat="1" x14ac:dyDescent="0.25">
      <c r="A16" s="47"/>
      <c r="B16" s="44" t="s">
        <v>10</v>
      </c>
      <c r="C16" s="47"/>
      <c r="D16" s="47"/>
      <c r="E16" s="47"/>
      <c r="F16" s="47"/>
      <c r="G16" s="47"/>
    </row>
    <row r="17" spans="1:9" s="4" customFormat="1" ht="33.75" x14ac:dyDescent="0.25">
      <c r="A17" s="13" t="s">
        <v>11</v>
      </c>
      <c r="B17" s="14" t="s">
        <v>46</v>
      </c>
      <c r="C17" s="52" t="s">
        <v>13</v>
      </c>
      <c r="D17" s="48">
        <v>663.86</v>
      </c>
      <c r="E17" s="49"/>
      <c r="F17" s="49"/>
      <c r="G17" s="17"/>
    </row>
    <row r="18" spans="1:9" s="4" customFormat="1" ht="67.5" x14ac:dyDescent="0.25">
      <c r="A18" s="13" t="s">
        <v>14</v>
      </c>
      <c r="B18" s="14" t="s">
        <v>44</v>
      </c>
      <c r="C18" s="52" t="s">
        <v>16</v>
      </c>
      <c r="D18" s="48">
        <v>39.83</v>
      </c>
      <c r="E18" s="49"/>
      <c r="F18" s="49"/>
      <c r="G18" s="17"/>
    </row>
    <row r="19" spans="1:9" s="4" customFormat="1" x14ac:dyDescent="0.25">
      <c r="A19" s="13"/>
      <c r="B19" s="45" t="s">
        <v>41</v>
      </c>
      <c r="C19" s="52"/>
      <c r="D19" s="48" t="s">
        <v>22</v>
      </c>
      <c r="E19" s="49"/>
      <c r="F19" s="49"/>
      <c r="G19" s="46"/>
    </row>
    <row r="20" spans="1:9" s="4" customFormat="1" x14ac:dyDescent="0.25">
      <c r="A20" s="13"/>
      <c r="B20" s="44" t="s">
        <v>38</v>
      </c>
      <c r="C20" s="52"/>
      <c r="D20" s="48"/>
      <c r="E20" s="49"/>
      <c r="F20" s="49"/>
      <c r="G20" s="50"/>
    </row>
    <row r="21" spans="1:9" s="4" customFormat="1" ht="56.25" x14ac:dyDescent="0.25">
      <c r="A21" s="13" t="s">
        <v>40</v>
      </c>
      <c r="B21" s="14" t="s">
        <v>45</v>
      </c>
      <c r="C21" s="15" t="s">
        <v>13</v>
      </c>
      <c r="D21" s="16">
        <v>41</v>
      </c>
      <c r="E21" s="17"/>
      <c r="F21" s="17"/>
      <c r="G21" s="17"/>
    </row>
    <row r="22" spans="1:9" s="4" customFormat="1" x14ac:dyDescent="0.25">
      <c r="A22" s="13"/>
      <c r="B22" s="45" t="s">
        <v>42</v>
      </c>
      <c r="C22" s="52"/>
      <c r="D22" s="48"/>
      <c r="E22" s="49"/>
      <c r="F22" s="49"/>
      <c r="G22" s="46"/>
    </row>
    <row r="23" spans="1:9" s="4" customFormat="1" x14ac:dyDescent="0.25">
      <c r="A23" s="13"/>
      <c r="B23" s="18"/>
      <c r="C23" s="20"/>
      <c r="D23" s="21"/>
      <c r="E23" s="22"/>
      <c r="F23" s="22"/>
      <c r="G23" s="24"/>
    </row>
    <row r="24" spans="1:9" x14ac:dyDescent="0.25">
      <c r="E24" s="28"/>
      <c r="F24" s="28"/>
      <c r="G24" s="23"/>
    </row>
    <row r="25" spans="1:9" x14ac:dyDescent="0.25">
      <c r="F25" s="65" t="s">
        <v>94</v>
      </c>
      <c r="G25" s="24"/>
    </row>
    <row r="26" spans="1:9" x14ac:dyDescent="0.25">
      <c r="F26" s="65" t="s">
        <v>19</v>
      </c>
      <c r="G26" s="23"/>
      <c r="I26" s="27"/>
    </row>
    <row r="27" spans="1:9" x14ac:dyDescent="0.25">
      <c r="F27" s="65" t="s">
        <v>20</v>
      </c>
      <c r="G27" s="42"/>
      <c r="I27" s="27"/>
    </row>
    <row r="28" spans="1:9" x14ac:dyDescent="0.25">
      <c r="C28" s="28"/>
      <c r="F28" s="65" t="s">
        <v>95</v>
      </c>
      <c r="G28" s="42"/>
      <c r="I28" s="27"/>
    </row>
    <row r="29" spans="1:9" x14ac:dyDescent="0.15">
      <c r="B29" s="66" t="s">
        <v>96</v>
      </c>
      <c r="C29" s="28"/>
      <c r="G29" s="42"/>
      <c r="I29" s="27"/>
    </row>
    <row r="30" spans="1:9" x14ac:dyDescent="0.15">
      <c r="B30" s="66" t="s">
        <v>97</v>
      </c>
      <c r="C30" s="28"/>
      <c r="G30" s="42"/>
      <c r="I30" s="27"/>
    </row>
    <row r="31" spans="1:9" x14ac:dyDescent="0.25">
      <c r="E31" s="28"/>
      <c r="F31" s="28"/>
      <c r="G31" s="42"/>
      <c r="I31" s="27"/>
    </row>
    <row r="32" spans="1:9" x14ac:dyDescent="0.25">
      <c r="E32" s="28"/>
      <c r="F32" s="28"/>
      <c r="G32" s="42"/>
      <c r="I32" s="27"/>
    </row>
    <row r="33" spans="5:9" x14ac:dyDescent="0.25">
      <c r="E33" s="28"/>
      <c r="F33" s="28"/>
      <c r="G33" s="42"/>
      <c r="I33" s="27"/>
    </row>
    <row r="34" spans="5:9" x14ac:dyDescent="0.25">
      <c r="E34" s="28"/>
      <c r="F34" s="28"/>
      <c r="G34" s="42"/>
      <c r="I34" s="27"/>
    </row>
    <row r="35" spans="5:9" x14ac:dyDescent="0.25">
      <c r="E35" s="28"/>
      <c r="F35" s="28"/>
      <c r="G35" s="42"/>
      <c r="I35" s="27"/>
    </row>
    <row r="36" spans="5:9" x14ac:dyDescent="0.25">
      <c r="E36" s="28"/>
      <c r="F36" s="28"/>
      <c r="G36" s="42"/>
      <c r="I36" s="27"/>
    </row>
    <row r="37" spans="5:9" x14ac:dyDescent="0.25">
      <c r="E37" s="28"/>
      <c r="F37" s="28"/>
      <c r="G37" s="42"/>
      <c r="I37" s="27"/>
    </row>
    <row r="38" spans="5:9" x14ac:dyDescent="0.25">
      <c r="E38" s="28"/>
      <c r="F38" s="28"/>
      <c r="G38" s="42"/>
      <c r="I38" s="27"/>
    </row>
    <row r="39" spans="5:9" x14ac:dyDescent="0.25">
      <c r="E39" s="28"/>
      <c r="F39" s="28"/>
      <c r="G39" s="42"/>
      <c r="I39" s="27"/>
    </row>
    <row r="40" spans="5:9" x14ac:dyDescent="0.25">
      <c r="E40" s="28"/>
      <c r="F40" s="28"/>
      <c r="G40" s="42"/>
      <c r="I40" s="27"/>
    </row>
    <row r="41" spans="5:9" x14ac:dyDescent="0.25">
      <c r="E41" s="28"/>
      <c r="F41" s="28"/>
      <c r="G41" s="42"/>
      <c r="I41" s="27"/>
    </row>
    <row r="42" spans="5:9" x14ac:dyDescent="0.25">
      <c r="G42" s="22"/>
      <c r="I42" s="27"/>
    </row>
  </sheetData>
  <mergeCells count="3">
    <mergeCell ref="A1:G1"/>
    <mergeCell ref="B9:G9"/>
    <mergeCell ref="A12:G12"/>
  </mergeCells>
  <printOptions horizontalCentered="1"/>
  <pageMargins left="0.39370078740157483" right="0.39370078740157483" top="0.55118110236220474" bottom="0.74803149606299213" header="0.31496062992125984" footer="0.31496062992125984"/>
  <pageSetup scale="8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45"/>
  <sheetViews>
    <sheetView view="pageBreakPreview" topLeftCell="A6" zoomScaleNormal="100" zoomScaleSheetLayoutView="100" workbookViewId="0">
      <selection activeCell="A16" sqref="A16:D22"/>
    </sheetView>
  </sheetViews>
  <sheetFormatPr baseColWidth="10" defaultRowHeight="15" x14ac:dyDescent="0.25"/>
  <cols>
    <col min="1" max="1" width="13" style="25" customWidth="1"/>
    <col min="2" max="2" width="45.7109375" style="25" customWidth="1"/>
    <col min="3" max="3" width="11.42578125" style="25"/>
    <col min="4" max="4" width="10.85546875" style="25" customWidth="1"/>
    <col min="5" max="6" width="13.42578125" style="25" customWidth="1"/>
    <col min="7" max="7" width="15.28515625" style="25" customWidth="1"/>
    <col min="8" max="8" width="11.42578125" style="25"/>
    <col min="9" max="9" width="15.140625" style="25" bestFit="1" customWidth="1"/>
    <col min="10"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45" customHeight="1" x14ac:dyDescent="0.25">
      <c r="A9" s="4" t="s">
        <v>1</v>
      </c>
      <c r="B9" s="68" t="s">
        <v>67</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11"/>
      <c r="B15" s="11"/>
      <c r="C15" s="11"/>
      <c r="D15" s="11"/>
      <c r="E15" s="11"/>
      <c r="F15" s="11"/>
      <c r="G15" s="11"/>
    </row>
    <row r="16" spans="1:7" s="4" customFormat="1" x14ac:dyDescent="0.25">
      <c r="A16" s="47"/>
      <c r="B16" s="44" t="s">
        <v>10</v>
      </c>
      <c r="C16" s="47"/>
      <c r="D16" s="47"/>
      <c r="E16" s="47"/>
      <c r="F16" s="47"/>
      <c r="G16" s="47"/>
    </row>
    <row r="17" spans="1:9" s="4" customFormat="1" ht="33.75" x14ac:dyDescent="0.25">
      <c r="A17" s="13" t="s">
        <v>11</v>
      </c>
      <c r="B17" s="14" t="s">
        <v>46</v>
      </c>
      <c r="C17" s="52" t="s">
        <v>13</v>
      </c>
      <c r="D17" s="48">
        <v>199.57</v>
      </c>
      <c r="E17" s="49"/>
      <c r="F17" s="49"/>
      <c r="G17" s="17"/>
    </row>
    <row r="18" spans="1:9" s="4" customFormat="1" ht="33.75" x14ac:dyDescent="0.25">
      <c r="A18" s="13" t="s">
        <v>21</v>
      </c>
      <c r="B18" s="14" t="s">
        <v>47</v>
      </c>
      <c r="C18" s="52" t="s">
        <v>13</v>
      </c>
      <c r="D18" s="48">
        <v>339.27</v>
      </c>
      <c r="E18" s="49"/>
      <c r="F18" s="49"/>
      <c r="G18" s="17"/>
    </row>
    <row r="19" spans="1:9" s="4" customFormat="1" ht="67.5" x14ac:dyDescent="0.25">
      <c r="A19" s="13" t="s">
        <v>14</v>
      </c>
      <c r="B19" s="14" t="s">
        <v>44</v>
      </c>
      <c r="C19" s="52" t="s">
        <v>16</v>
      </c>
      <c r="D19" s="48">
        <v>11.97</v>
      </c>
      <c r="E19" s="49"/>
      <c r="F19" s="49"/>
      <c r="G19" s="17"/>
    </row>
    <row r="20" spans="1:9" s="4" customFormat="1" x14ac:dyDescent="0.25">
      <c r="A20" s="13"/>
      <c r="B20" s="45" t="s">
        <v>41</v>
      </c>
      <c r="C20" s="52"/>
      <c r="D20" s="48" t="s">
        <v>22</v>
      </c>
      <c r="E20" s="49"/>
      <c r="F20" s="49"/>
      <c r="G20" s="46"/>
    </row>
    <row r="21" spans="1:9" s="4" customFormat="1" x14ac:dyDescent="0.25">
      <c r="A21" s="13"/>
      <c r="B21" s="44" t="s">
        <v>38</v>
      </c>
      <c r="C21" s="52"/>
      <c r="D21" s="48"/>
      <c r="E21" s="49"/>
      <c r="F21" s="49"/>
      <c r="G21" s="50"/>
    </row>
    <row r="22" spans="1:9" s="4" customFormat="1" ht="56.25" x14ac:dyDescent="0.25">
      <c r="A22" s="13" t="s">
        <v>40</v>
      </c>
      <c r="B22" s="14" t="s">
        <v>45</v>
      </c>
      <c r="C22" s="15" t="s">
        <v>13</v>
      </c>
      <c r="D22" s="16">
        <v>7</v>
      </c>
      <c r="E22" s="17"/>
      <c r="F22" s="17"/>
      <c r="G22" s="17"/>
    </row>
    <row r="23" spans="1:9" s="4" customFormat="1" x14ac:dyDescent="0.25">
      <c r="A23" s="13"/>
      <c r="B23" s="45" t="s">
        <v>42</v>
      </c>
      <c r="C23" s="52"/>
      <c r="D23" s="48"/>
      <c r="E23" s="49"/>
      <c r="F23" s="49"/>
      <c r="G23" s="46"/>
    </row>
    <row r="24" spans="1:9" s="4" customFormat="1" x14ac:dyDescent="0.25">
      <c r="A24" s="13"/>
      <c r="B24" s="18"/>
      <c r="C24" s="20"/>
      <c r="D24" s="21"/>
      <c r="E24" s="22"/>
      <c r="F24" s="22"/>
      <c r="G24" s="24"/>
    </row>
    <row r="25" spans="1:9" x14ac:dyDescent="0.25">
      <c r="E25" s="28"/>
      <c r="F25" s="28"/>
      <c r="G25" s="23"/>
    </row>
    <row r="26" spans="1:9" x14ac:dyDescent="0.25">
      <c r="F26" s="65" t="s">
        <v>94</v>
      </c>
      <c r="G26" s="24"/>
    </row>
    <row r="27" spans="1:9" x14ac:dyDescent="0.25">
      <c r="F27" s="65" t="s">
        <v>19</v>
      </c>
      <c r="G27" s="23"/>
      <c r="I27" s="27"/>
    </row>
    <row r="28" spans="1:9" x14ac:dyDescent="0.25">
      <c r="F28" s="65" t="s">
        <v>20</v>
      </c>
      <c r="G28" s="42"/>
      <c r="I28" s="27"/>
    </row>
    <row r="29" spans="1:9" x14ac:dyDescent="0.25">
      <c r="C29" s="28"/>
      <c r="F29" s="65" t="s">
        <v>95</v>
      </c>
      <c r="G29" s="42"/>
      <c r="I29" s="27"/>
    </row>
    <row r="30" spans="1:9" x14ac:dyDescent="0.15">
      <c r="B30" s="66" t="s">
        <v>96</v>
      </c>
      <c r="C30" s="28"/>
      <c r="G30" s="42"/>
      <c r="I30" s="27"/>
    </row>
    <row r="31" spans="1:9" x14ac:dyDescent="0.15">
      <c r="B31" s="66" t="s">
        <v>97</v>
      </c>
      <c r="C31" s="28"/>
      <c r="G31" s="42"/>
      <c r="I31" s="27"/>
    </row>
    <row r="32" spans="1:9" x14ac:dyDescent="0.25">
      <c r="E32" s="28"/>
      <c r="F32" s="28"/>
      <c r="G32" s="42"/>
      <c r="I32" s="27"/>
    </row>
    <row r="33" spans="2:9" x14ac:dyDescent="0.25">
      <c r="E33" s="28"/>
      <c r="F33" s="28"/>
      <c r="G33" s="42"/>
      <c r="I33" s="27"/>
    </row>
    <row r="34" spans="2:9" x14ac:dyDescent="0.25">
      <c r="E34" s="28"/>
      <c r="F34" s="28"/>
      <c r="G34" s="42"/>
      <c r="I34" s="27"/>
    </row>
    <row r="35" spans="2:9" x14ac:dyDescent="0.25">
      <c r="E35" s="28"/>
      <c r="F35" s="28"/>
      <c r="G35" s="42"/>
      <c r="I35" s="27"/>
    </row>
    <row r="36" spans="2:9" x14ac:dyDescent="0.25">
      <c r="E36" s="28"/>
      <c r="F36" s="28"/>
      <c r="G36" s="42"/>
      <c r="I36" s="27"/>
    </row>
    <row r="37" spans="2:9" x14ac:dyDescent="0.25">
      <c r="E37" s="28"/>
      <c r="F37" s="28"/>
      <c r="G37" s="42"/>
      <c r="I37" s="27"/>
    </row>
    <row r="38" spans="2:9" x14ac:dyDescent="0.25">
      <c r="E38" s="28"/>
      <c r="F38" s="28"/>
      <c r="G38" s="42"/>
      <c r="I38" s="27"/>
    </row>
    <row r="39" spans="2:9" x14ac:dyDescent="0.25">
      <c r="E39" s="28"/>
      <c r="F39" s="28"/>
      <c r="G39" s="42"/>
      <c r="I39" s="27"/>
    </row>
    <row r="40" spans="2:9" x14ac:dyDescent="0.25">
      <c r="E40" s="28"/>
      <c r="F40" s="28"/>
      <c r="G40" s="42"/>
      <c r="I40" s="27"/>
    </row>
    <row r="41" spans="2:9" x14ac:dyDescent="0.25">
      <c r="E41" s="28"/>
      <c r="F41" s="28"/>
      <c r="G41" s="42"/>
      <c r="I41" s="27"/>
    </row>
    <row r="42" spans="2:9" x14ac:dyDescent="0.25">
      <c r="E42" s="28"/>
      <c r="F42" s="28"/>
      <c r="G42" s="42"/>
      <c r="I42" s="27"/>
    </row>
    <row r="43" spans="2:9" x14ac:dyDescent="0.25">
      <c r="E43" s="28"/>
      <c r="F43" s="28"/>
      <c r="G43" s="42"/>
      <c r="I43" s="27"/>
    </row>
    <row r="44" spans="2:9" x14ac:dyDescent="0.25">
      <c r="B44" s="28"/>
      <c r="G44" s="22"/>
      <c r="I44" s="27"/>
    </row>
    <row r="45" spans="2:9" x14ac:dyDescent="0.25">
      <c r="G45" s="22"/>
      <c r="I45" s="27"/>
    </row>
  </sheetData>
  <mergeCells count="3">
    <mergeCell ref="A1:G1"/>
    <mergeCell ref="B9:G9"/>
    <mergeCell ref="A12:G12"/>
  </mergeCells>
  <pageMargins left="0.31496062992125984" right="0.31496062992125984" top="0.74803149606299213" bottom="0.74803149606299213" header="0.31496062992125984" footer="0.31496062992125984"/>
  <pageSetup scale="8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40"/>
  <sheetViews>
    <sheetView view="pageBreakPreview" zoomScaleNormal="100" zoomScaleSheetLayoutView="100" workbookViewId="0">
      <selection activeCell="A16" sqref="A16:D22"/>
    </sheetView>
  </sheetViews>
  <sheetFormatPr baseColWidth="10" defaultRowHeight="15" x14ac:dyDescent="0.25"/>
  <cols>
    <col min="1" max="1" width="13" style="25" customWidth="1"/>
    <col min="2" max="2" width="45.7109375" style="25" customWidth="1"/>
    <col min="3" max="3" width="8.7109375" style="25" customWidth="1"/>
    <col min="4" max="4" width="10.85546875" style="25" customWidth="1"/>
    <col min="5" max="6" width="13.42578125" style="25" customWidth="1"/>
    <col min="7" max="7" width="15.28515625" style="25" customWidth="1"/>
    <col min="8" max="8" width="11.42578125" style="25"/>
    <col min="9" max="9" width="12" style="25" bestFit="1" customWidth="1"/>
    <col min="10"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36.75" customHeight="1" x14ac:dyDescent="0.25">
      <c r="A9" s="4" t="s">
        <v>1</v>
      </c>
      <c r="B9" s="68" t="s">
        <v>64</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11"/>
      <c r="B15" s="11"/>
      <c r="C15" s="11"/>
      <c r="D15" s="11"/>
      <c r="E15" s="11"/>
      <c r="F15" s="11"/>
      <c r="G15" s="11"/>
    </row>
    <row r="16" spans="1:7" s="4" customFormat="1" x14ac:dyDescent="0.25">
      <c r="A16" s="47"/>
      <c r="B16" s="44" t="s">
        <v>10</v>
      </c>
      <c r="C16" s="47"/>
      <c r="D16" s="47"/>
      <c r="E16" s="47"/>
      <c r="F16" s="47"/>
      <c r="G16" s="47"/>
    </row>
    <row r="17" spans="1:9" s="4" customFormat="1" ht="33.75" x14ac:dyDescent="0.25">
      <c r="A17" s="13" t="s">
        <v>11</v>
      </c>
      <c r="B17" s="14" t="s">
        <v>43</v>
      </c>
      <c r="C17" s="52" t="s">
        <v>13</v>
      </c>
      <c r="D17" s="48">
        <v>2817.3</v>
      </c>
      <c r="E17" s="49"/>
      <c r="F17" s="49"/>
      <c r="G17" s="49"/>
    </row>
    <row r="18" spans="1:9" s="4" customFormat="1" ht="67.5" x14ac:dyDescent="0.25">
      <c r="A18" s="13" t="s">
        <v>14</v>
      </c>
      <c r="B18" s="14" t="s">
        <v>44</v>
      </c>
      <c r="C18" s="52" t="s">
        <v>16</v>
      </c>
      <c r="D18" s="48">
        <v>169.04</v>
      </c>
      <c r="E18" s="49"/>
      <c r="F18" s="49"/>
      <c r="G18" s="49"/>
    </row>
    <row r="19" spans="1:9" s="4" customFormat="1" x14ac:dyDescent="0.25">
      <c r="A19" s="13"/>
      <c r="B19" s="45" t="s">
        <v>41</v>
      </c>
      <c r="C19" s="52"/>
      <c r="D19" s="48"/>
      <c r="E19" s="49"/>
      <c r="F19" s="49"/>
      <c r="G19" s="46"/>
    </row>
    <row r="20" spans="1:9" s="4" customFormat="1" x14ac:dyDescent="0.25">
      <c r="A20" s="13"/>
      <c r="B20" s="12"/>
      <c r="C20" s="52"/>
      <c r="D20" s="48"/>
      <c r="E20" s="49"/>
      <c r="F20" s="49"/>
      <c r="G20" s="53"/>
    </row>
    <row r="21" spans="1:9" s="4" customFormat="1" x14ac:dyDescent="0.25">
      <c r="A21" s="13"/>
      <c r="B21" s="44" t="s">
        <v>38</v>
      </c>
      <c r="C21" s="52"/>
      <c r="D21" s="48"/>
      <c r="E21" s="49"/>
      <c r="F21" s="49"/>
      <c r="G21" s="50"/>
    </row>
    <row r="22" spans="1:9" s="4" customFormat="1" ht="56.25" x14ac:dyDescent="0.25">
      <c r="A22" s="13" t="s">
        <v>40</v>
      </c>
      <c r="B22" s="14" t="s">
        <v>45</v>
      </c>
      <c r="C22" s="15" t="s">
        <v>13</v>
      </c>
      <c r="D22" s="16">
        <v>77</v>
      </c>
      <c r="E22" s="17"/>
      <c r="F22" s="17"/>
      <c r="G22" s="17"/>
    </row>
    <row r="23" spans="1:9" s="4" customFormat="1" x14ac:dyDescent="0.25">
      <c r="A23" s="13"/>
      <c r="B23" s="45" t="s">
        <v>42</v>
      </c>
      <c r="C23" s="52"/>
      <c r="D23" s="48"/>
      <c r="E23" s="49"/>
      <c r="F23" s="49"/>
      <c r="G23" s="46"/>
    </row>
    <row r="24" spans="1:9" s="4" customFormat="1" x14ac:dyDescent="0.25">
      <c r="A24" s="13"/>
      <c r="B24" s="18"/>
      <c r="C24" s="20"/>
      <c r="D24" s="21"/>
      <c r="E24" s="22"/>
      <c r="F24" s="22"/>
      <c r="G24" s="42"/>
    </row>
    <row r="25" spans="1:9" s="4" customFormat="1" x14ac:dyDescent="0.25">
      <c r="A25" s="13"/>
      <c r="B25" s="18"/>
      <c r="C25" s="20"/>
      <c r="D25" s="21"/>
      <c r="E25" s="22"/>
      <c r="F25" s="22"/>
      <c r="G25" s="42"/>
    </row>
    <row r="26" spans="1:9" x14ac:dyDescent="0.25">
      <c r="E26" s="28"/>
      <c r="F26" s="28"/>
      <c r="G26" s="23"/>
    </row>
    <row r="27" spans="1:9" x14ac:dyDescent="0.25">
      <c r="F27" s="65" t="s">
        <v>94</v>
      </c>
      <c r="G27" s="24"/>
    </row>
    <row r="28" spans="1:9" x14ac:dyDescent="0.25">
      <c r="F28" s="65" t="s">
        <v>19</v>
      </c>
      <c r="G28" s="23"/>
      <c r="I28" s="27"/>
    </row>
    <row r="29" spans="1:9" x14ac:dyDescent="0.25">
      <c r="F29" s="65" t="s">
        <v>20</v>
      </c>
      <c r="G29" s="22"/>
      <c r="I29" s="29"/>
    </row>
    <row r="30" spans="1:9" x14ac:dyDescent="0.25">
      <c r="C30" s="28"/>
      <c r="F30" s="65" t="s">
        <v>95</v>
      </c>
      <c r="G30" s="22"/>
    </row>
    <row r="31" spans="1:9" x14ac:dyDescent="0.15">
      <c r="B31" s="66" t="s">
        <v>96</v>
      </c>
      <c r="C31" s="28"/>
      <c r="G31" s="22"/>
    </row>
    <row r="32" spans="1:9" x14ac:dyDescent="0.15">
      <c r="B32" s="66" t="s">
        <v>97</v>
      </c>
      <c r="C32" s="28"/>
      <c r="G32" s="22"/>
    </row>
    <row r="33" spans="7:7" x14ac:dyDescent="0.25">
      <c r="G33" s="22"/>
    </row>
    <row r="34" spans="7:7" x14ac:dyDescent="0.25">
      <c r="G34" s="22"/>
    </row>
    <row r="35" spans="7:7" x14ac:dyDescent="0.25">
      <c r="G35" s="22"/>
    </row>
    <row r="36" spans="7:7" x14ac:dyDescent="0.25">
      <c r="G36" s="22"/>
    </row>
    <row r="37" spans="7:7" x14ac:dyDescent="0.25">
      <c r="G37" s="22"/>
    </row>
    <row r="38" spans="7:7" x14ac:dyDescent="0.25">
      <c r="G38" s="22"/>
    </row>
    <row r="39" spans="7:7" x14ac:dyDescent="0.25">
      <c r="G39" s="22"/>
    </row>
    <row r="40" spans="7:7" x14ac:dyDescent="0.25">
      <c r="G40" s="22"/>
    </row>
  </sheetData>
  <mergeCells count="3">
    <mergeCell ref="A1:G1"/>
    <mergeCell ref="B9:G9"/>
    <mergeCell ref="A12:G12"/>
  </mergeCells>
  <printOptions horizontalCentered="1"/>
  <pageMargins left="0.39370078740157483" right="0.39370078740157483" top="0.74803149606299213" bottom="0.74803149606299213" header="0.31496062992125984" footer="0.31496062992125984"/>
  <pageSetup scale="80" orientation="portrait" r:id="rId1"/>
  <headerFooter>
    <oddHeader>&amp;R&amp;"Arial,Normal"&amp;8&amp;D</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32"/>
  <sheetViews>
    <sheetView view="pageBreakPreview" topLeftCell="A4" zoomScaleNormal="100" zoomScaleSheetLayoutView="100" workbookViewId="0">
      <selection activeCell="A16" sqref="A16:D21"/>
    </sheetView>
  </sheetViews>
  <sheetFormatPr baseColWidth="10" defaultRowHeight="15" x14ac:dyDescent="0.25"/>
  <cols>
    <col min="1" max="1" width="13" style="25" customWidth="1"/>
    <col min="2" max="2" width="45.7109375" style="25" customWidth="1"/>
    <col min="3" max="3" width="9.5703125" style="25" customWidth="1"/>
    <col min="4" max="4" width="11.5703125" style="25" customWidth="1"/>
    <col min="5" max="6" width="13.42578125" style="25" customWidth="1"/>
    <col min="7" max="7" width="15.28515625" style="25" customWidth="1"/>
    <col min="8" max="8" width="11.42578125" style="25"/>
    <col min="9" max="9" width="15.140625" style="25" bestFit="1" customWidth="1"/>
    <col min="10"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45.75" customHeight="1" x14ac:dyDescent="0.25">
      <c r="A9" s="4" t="s">
        <v>1</v>
      </c>
      <c r="B9" s="68" t="s">
        <v>66</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11"/>
      <c r="B15" s="11"/>
      <c r="C15" s="11"/>
      <c r="D15" s="11"/>
      <c r="E15" s="11"/>
      <c r="F15" s="11"/>
      <c r="G15" s="11"/>
    </row>
    <row r="16" spans="1:7" s="4" customFormat="1" x14ac:dyDescent="0.25">
      <c r="A16" s="47"/>
      <c r="B16" s="44" t="s">
        <v>10</v>
      </c>
      <c r="C16" s="47"/>
      <c r="D16" s="47"/>
      <c r="E16" s="47"/>
      <c r="F16" s="47"/>
      <c r="G16" s="47"/>
    </row>
    <row r="17" spans="1:9" s="4" customFormat="1" ht="33.75" x14ac:dyDescent="0.25">
      <c r="A17" s="13" t="s">
        <v>11</v>
      </c>
      <c r="B17" s="14" t="s">
        <v>46</v>
      </c>
      <c r="C17" s="52" t="s">
        <v>13</v>
      </c>
      <c r="D17" s="48">
        <v>5523.8990000000003</v>
      </c>
      <c r="E17" s="49"/>
      <c r="F17" s="49"/>
      <c r="G17" s="17"/>
    </row>
    <row r="18" spans="1:9" s="4" customFormat="1" ht="67.5" x14ac:dyDescent="0.25">
      <c r="A18" s="13" t="s">
        <v>14</v>
      </c>
      <c r="B18" s="14" t="s">
        <v>44</v>
      </c>
      <c r="C18" s="52" t="s">
        <v>16</v>
      </c>
      <c r="D18" s="48">
        <v>331.43</v>
      </c>
      <c r="E18" s="49"/>
      <c r="F18" s="49"/>
      <c r="G18" s="17"/>
    </row>
    <row r="19" spans="1:9" s="4" customFormat="1" x14ac:dyDescent="0.25">
      <c r="A19" s="13"/>
      <c r="B19" s="45" t="s">
        <v>41</v>
      </c>
      <c r="C19" s="52"/>
      <c r="D19" s="48" t="s">
        <v>22</v>
      </c>
      <c r="E19" s="49"/>
      <c r="F19" s="49"/>
      <c r="G19" s="46"/>
    </row>
    <row r="20" spans="1:9" s="4" customFormat="1" x14ac:dyDescent="0.25">
      <c r="A20" s="13"/>
      <c r="B20" s="44" t="s">
        <v>38</v>
      </c>
      <c r="C20" s="52"/>
      <c r="D20" s="48"/>
      <c r="E20" s="49"/>
      <c r="F20" s="49"/>
      <c r="G20" s="50"/>
    </row>
    <row r="21" spans="1:9" s="4" customFormat="1" ht="56.25" x14ac:dyDescent="0.25">
      <c r="A21" s="13" t="s">
        <v>40</v>
      </c>
      <c r="B21" s="14" t="s">
        <v>45</v>
      </c>
      <c r="C21" s="15" t="s">
        <v>13</v>
      </c>
      <c r="D21" s="16">
        <v>133</v>
      </c>
      <c r="E21" s="17"/>
      <c r="F21" s="17"/>
      <c r="G21" s="17"/>
    </row>
    <row r="22" spans="1:9" s="4" customFormat="1" x14ac:dyDescent="0.25">
      <c r="A22" s="13"/>
      <c r="B22" s="45" t="s">
        <v>42</v>
      </c>
      <c r="C22" s="52"/>
      <c r="D22" s="48"/>
      <c r="E22" s="49"/>
      <c r="F22" s="49"/>
      <c r="G22" s="46"/>
    </row>
    <row r="23" spans="1:9" s="4" customFormat="1" x14ac:dyDescent="0.25">
      <c r="A23" s="13"/>
      <c r="B23" s="18"/>
      <c r="C23" s="20"/>
      <c r="D23" s="21"/>
      <c r="E23" s="22"/>
      <c r="F23" s="22"/>
      <c r="G23" s="24"/>
    </row>
    <row r="24" spans="1:9" x14ac:dyDescent="0.25">
      <c r="E24" s="28"/>
      <c r="F24" s="28"/>
      <c r="G24" s="23"/>
      <c r="I24" s="22"/>
    </row>
    <row r="25" spans="1:9" x14ac:dyDescent="0.25">
      <c r="E25" s="28"/>
      <c r="F25" s="28"/>
      <c r="G25" s="24"/>
      <c r="I25" s="29"/>
    </row>
    <row r="26" spans="1:9" x14ac:dyDescent="0.25">
      <c r="F26" s="65" t="s">
        <v>94</v>
      </c>
      <c r="G26" s="23"/>
      <c r="I26" s="27"/>
    </row>
    <row r="27" spans="1:9" x14ac:dyDescent="0.25">
      <c r="F27" s="65" t="s">
        <v>19</v>
      </c>
      <c r="G27" s="22"/>
      <c r="I27" s="27"/>
    </row>
    <row r="28" spans="1:9" x14ac:dyDescent="0.25">
      <c r="F28" s="65" t="s">
        <v>20</v>
      </c>
      <c r="I28" s="27"/>
    </row>
    <row r="29" spans="1:9" x14ac:dyDescent="0.2">
      <c r="A29" s="55"/>
      <c r="C29" s="28"/>
      <c r="F29" s="65" t="s">
        <v>95</v>
      </c>
      <c r="G29" s="55"/>
    </row>
    <row r="30" spans="1:9" x14ac:dyDescent="0.2">
      <c r="A30" s="55"/>
      <c r="B30" s="66" t="s">
        <v>96</v>
      </c>
      <c r="C30" s="28"/>
      <c r="G30" s="55"/>
    </row>
    <row r="31" spans="1:9" x14ac:dyDescent="0.15">
      <c r="B31" s="66" t="s">
        <v>97</v>
      </c>
      <c r="C31" s="28"/>
    </row>
    <row r="32" spans="1:9" x14ac:dyDescent="0.2">
      <c r="A32" s="30"/>
      <c r="B32" s="30"/>
      <c r="D32" s="43"/>
      <c r="E32" s="43"/>
      <c r="F32" s="43"/>
      <c r="G32" s="43"/>
    </row>
  </sheetData>
  <mergeCells count="3">
    <mergeCell ref="A1:G1"/>
    <mergeCell ref="B9:G9"/>
    <mergeCell ref="A12:G12"/>
  </mergeCells>
  <conditionalFormatting sqref="E29:F30">
    <cfRule type="cellIs" dxfId="6" priority="2" operator="lessThanOrEqual">
      <formula>0</formula>
    </cfRule>
  </conditionalFormatting>
  <printOptions horizontalCentered="1"/>
  <pageMargins left="0.39370078740157483" right="0.39370078740157483" top="0.55118110236220474" bottom="0.74803149606299213" header="0.31496062992125984" footer="0.31496062992125984"/>
  <pageSetup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32"/>
  <sheetViews>
    <sheetView view="pageBreakPreview" topLeftCell="A5" zoomScaleNormal="100" zoomScaleSheetLayoutView="100" workbookViewId="0">
      <selection activeCell="A16" sqref="A16:D21"/>
    </sheetView>
  </sheetViews>
  <sheetFormatPr baseColWidth="10" defaultRowHeight="15" x14ac:dyDescent="0.25"/>
  <cols>
    <col min="1" max="1" width="13" style="25" customWidth="1"/>
    <col min="2" max="2" width="45.7109375" style="25" customWidth="1"/>
    <col min="3" max="3" width="8.140625" style="25" customWidth="1"/>
    <col min="4" max="6" width="13.42578125" style="25" customWidth="1"/>
    <col min="7" max="7" width="15.28515625" style="25" customWidth="1"/>
    <col min="8" max="8" width="11.42578125" style="25"/>
    <col min="9" max="9" width="15.140625" style="25" bestFit="1" customWidth="1"/>
    <col min="10"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51.75" customHeight="1" x14ac:dyDescent="0.25">
      <c r="A9" s="4" t="s">
        <v>1</v>
      </c>
      <c r="B9" s="68" t="s">
        <v>83</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11"/>
      <c r="B15" s="11"/>
      <c r="C15" s="11"/>
      <c r="D15" s="11"/>
      <c r="E15" s="11"/>
      <c r="F15" s="11"/>
      <c r="G15" s="11"/>
    </row>
    <row r="16" spans="1:7" s="4" customFormat="1" x14ac:dyDescent="0.25">
      <c r="A16" s="47"/>
      <c r="B16" s="44" t="s">
        <v>10</v>
      </c>
      <c r="C16" s="47"/>
      <c r="D16" s="47"/>
      <c r="E16" s="47"/>
      <c r="F16" s="47"/>
      <c r="G16" s="47"/>
    </row>
    <row r="17" spans="1:9" s="4" customFormat="1" ht="33.75" x14ac:dyDescent="0.25">
      <c r="A17" s="13" t="s">
        <v>11</v>
      </c>
      <c r="B17" s="14" t="s">
        <v>46</v>
      </c>
      <c r="C17" s="52" t="s">
        <v>13</v>
      </c>
      <c r="D17" s="48">
        <v>4293.84</v>
      </c>
      <c r="E17" s="49"/>
      <c r="F17" s="49"/>
      <c r="G17" s="17"/>
    </row>
    <row r="18" spans="1:9" s="4" customFormat="1" ht="67.5" x14ac:dyDescent="0.25">
      <c r="A18" s="13" t="s">
        <v>14</v>
      </c>
      <c r="B18" s="14" t="s">
        <v>44</v>
      </c>
      <c r="C18" s="52" t="s">
        <v>16</v>
      </c>
      <c r="D18" s="48">
        <v>257.63</v>
      </c>
      <c r="E18" s="49"/>
      <c r="F18" s="49"/>
      <c r="G18" s="17"/>
    </row>
    <row r="19" spans="1:9" s="4" customFormat="1" x14ac:dyDescent="0.25">
      <c r="A19" s="13"/>
      <c r="B19" s="45" t="s">
        <v>41</v>
      </c>
      <c r="C19" s="52"/>
      <c r="D19" s="48" t="s">
        <v>22</v>
      </c>
      <c r="E19" s="49"/>
      <c r="F19" s="49"/>
      <c r="G19" s="46"/>
    </row>
    <row r="20" spans="1:9" s="4" customFormat="1" x14ac:dyDescent="0.25">
      <c r="A20" s="13"/>
      <c r="B20" s="44" t="s">
        <v>38</v>
      </c>
      <c r="C20" s="52"/>
      <c r="D20" s="48"/>
      <c r="E20" s="49"/>
      <c r="F20" s="49"/>
      <c r="G20" s="50"/>
    </row>
    <row r="21" spans="1:9" s="4" customFormat="1" ht="56.25" x14ac:dyDescent="0.25">
      <c r="A21" s="13" t="s">
        <v>40</v>
      </c>
      <c r="B21" s="14" t="s">
        <v>45</v>
      </c>
      <c r="C21" s="15" t="s">
        <v>13</v>
      </c>
      <c r="D21" s="16">
        <f>102+19</f>
        <v>121</v>
      </c>
      <c r="E21" s="17"/>
      <c r="F21" s="17"/>
      <c r="G21" s="17"/>
    </row>
    <row r="22" spans="1:9" s="4" customFormat="1" x14ac:dyDescent="0.25">
      <c r="A22" s="13"/>
      <c r="B22" s="45" t="s">
        <v>42</v>
      </c>
      <c r="C22" s="52"/>
      <c r="D22" s="48"/>
      <c r="E22" s="49"/>
      <c r="F22" s="49"/>
      <c r="G22" s="46"/>
    </row>
    <row r="23" spans="1:9" s="4" customFormat="1" x14ac:dyDescent="0.25">
      <c r="A23" s="13"/>
      <c r="B23" s="18"/>
      <c r="C23" s="20"/>
      <c r="D23" s="21"/>
      <c r="E23" s="22"/>
      <c r="F23" s="22"/>
      <c r="G23" s="24"/>
    </row>
    <row r="24" spans="1:9" x14ac:dyDescent="0.25">
      <c r="E24" s="28"/>
      <c r="F24" s="28"/>
      <c r="G24" s="23"/>
    </row>
    <row r="25" spans="1:9" x14ac:dyDescent="0.25">
      <c r="F25" s="65" t="s">
        <v>94</v>
      </c>
      <c r="G25" s="24"/>
    </row>
    <row r="26" spans="1:9" x14ac:dyDescent="0.25">
      <c r="F26" s="65" t="s">
        <v>19</v>
      </c>
      <c r="G26" s="23"/>
      <c r="I26" s="27"/>
    </row>
    <row r="27" spans="1:9" x14ac:dyDescent="0.25">
      <c r="F27" s="65" t="s">
        <v>20</v>
      </c>
      <c r="G27" s="42"/>
      <c r="I27" s="27"/>
    </row>
    <row r="28" spans="1:9" x14ac:dyDescent="0.25">
      <c r="C28" s="28"/>
      <c r="F28" s="65" t="s">
        <v>95</v>
      </c>
      <c r="G28" s="42"/>
      <c r="I28" s="27"/>
    </row>
    <row r="29" spans="1:9" x14ac:dyDescent="0.15">
      <c r="B29" s="66" t="s">
        <v>96</v>
      </c>
      <c r="C29" s="28"/>
      <c r="G29" s="42"/>
      <c r="I29" s="27"/>
    </row>
    <row r="30" spans="1:9" x14ac:dyDescent="0.15">
      <c r="B30" s="66" t="s">
        <v>97</v>
      </c>
      <c r="C30" s="28"/>
      <c r="G30" s="42"/>
      <c r="I30" s="27"/>
    </row>
    <row r="31" spans="1:9" x14ac:dyDescent="0.25">
      <c r="E31" s="28"/>
      <c r="F31" s="28"/>
      <c r="G31" s="42"/>
      <c r="I31" s="27"/>
    </row>
    <row r="32" spans="1:9" x14ac:dyDescent="0.25">
      <c r="E32" s="28"/>
      <c r="F32" s="28"/>
      <c r="G32" s="42"/>
      <c r="I32" s="27"/>
    </row>
  </sheetData>
  <mergeCells count="3">
    <mergeCell ref="A1:G1"/>
    <mergeCell ref="B9:G9"/>
    <mergeCell ref="A12:G12"/>
  </mergeCells>
  <pageMargins left="0.31496062992125984" right="0.31496062992125984" top="0.74803149606299213" bottom="0.74803149606299213" header="0.31496062992125984" footer="0.31496062992125984"/>
  <pageSetup scale="8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35"/>
  <sheetViews>
    <sheetView view="pageBreakPreview" topLeftCell="A7" zoomScaleNormal="100" zoomScaleSheetLayoutView="100" workbookViewId="0">
      <selection activeCell="A16" sqref="A16:D21"/>
    </sheetView>
  </sheetViews>
  <sheetFormatPr baseColWidth="10" defaultRowHeight="15" x14ac:dyDescent="0.25"/>
  <cols>
    <col min="1" max="1" width="13" style="25" customWidth="1"/>
    <col min="2" max="2" width="45.7109375" style="25" customWidth="1"/>
    <col min="3" max="3" width="8.7109375" style="25" customWidth="1"/>
    <col min="4" max="6" width="13.42578125" style="25" customWidth="1"/>
    <col min="7" max="7" width="15.28515625" style="25" customWidth="1"/>
    <col min="8" max="8" width="11.42578125" style="25"/>
    <col min="9" max="9" width="12" style="25" bestFit="1" customWidth="1"/>
    <col min="10"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48" customHeight="1" x14ac:dyDescent="0.25">
      <c r="A9" s="4" t="s">
        <v>1</v>
      </c>
      <c r="B9" s="68" t="s">
        <v>81</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11"/>
      <c r="B15" s="11"/>
      <c r="C15" s="11"/>
      <c r="D15" s="11"/>
      <c r="E15" s="11"/>
      <c r="F15" s="11"/>
      <c r="G15" s="11"/>
    </row>
    <row r="16" spans="1:7" s="4" customFormat="1" x14ac:dyDescent="0.25">
      <c r="A16" s="47"/>
      <c r="B16" s="44" t="s">
        <v>10</v>
      </c>
      <c r="C16" s="47"/>
      <c r="D16" s="47"/>
      <c r="E16" s="47"/>
      <c r="F16" s="47"/>
      <c r="G16" s="47"/>
    </row>
    <row r="17" spans="1:9" s="4" customFormat="1" ht="33.75" x14ac:dyDescent="0.25">
      <c r="A17" s="13" t="s">
        <v>11</v>
      </c>
      <c r="B17" s="14" t="s">
        <v>43</v>
      </c>
      <c r="C17" s="52" t="s">
        <v>13</v>
      </c>
      <c r="D17" s="48">
        <v>466.24</v>
      </c>
      <c r="E17" s="49"/>
      <c r="F17" s="49"/>
      <c r="G17" s="49"/>
    </row>
    <row r="18" spans="1:9" s="4" customFormat="1" ht="67.5" x14ac:dyDescent="0.25">
      <c r="A18" s="13" t="s">
        <v>14</v>
      </c>
      <c r="B18" s="14" t="s">
        <v>44</v>
      </c>
      <c r="C18" s="52" t="s">
        <v>16</v>
      </c>
      <c r="D18" s="48">
        <v>27.97</v>
      </c>
      <c r="E18" s="49"/>
      <c r="F18" s="49"/>
      <c r="G18" s="49"/>
    </row>
    <row r="19" spans="1:9" s="4" customFormat="1" x14ac:dyDescent="0.25">
      <c r="A19" s="13"/>
      <c r="B19" s="45" t="s">
        <v>41</v>
      </c>
      <c r="C19" s="52"/>
      <c r="D19" s="48"/>
      <c r="E19" s="49"/>
      <c r="F19" s="49"/>
      <c r="G19" s="46"/>
    </row>
    <row r="20" spans="1:9" s="4" customFormat="1" x14ac:dyDescent="0.25">
      <c r="A20" s="13"/>
      <c r="B20" s="44" t="s">
        <v>38</v>
      </c>
      <c r="C20" s="52"/>
      <c r="D20" s="48"/>
      <c r="E20" s="49"/>
      <c r="F20" s="49"/>
      <c r="G20" s="53"/>
    </row>
    <row r="21" spans="1:9" s="4" customFormat="1" ht="56.25" x14ac:dyDescent="0.25">
      <c r="A21" s="13" t="s">
        <v>40</v>
      </c>
      <c r="B21" s="14" t="s">
        <v>45</v>
      </c>
      <c r="C21" s="15" t="s">
        <v>13</v>
      </c>
      <c r="D21" s="16">
        <v>15</v>
      </c>
      <c r="E21" s="17"/>
      <c r="F21" s="17"/>
      <c r="G21" s="17"/>
    </row>
    <row r="22" spans="1:9" s="4" customFormat="1" x14ac:dyDescent="0.25">
      <c r="A22" s="13"/>
      <c r="B22" s="45" t="s">
        <v>42</v>
      </c>
      <c r="C22" s="52"/>
      <c r="D22" s="48"/>
      <c r="E22" s="49"/>
      <c r="F22" s="49"/>
      <c r="G22" s="46"/>
    </row>
    <row r="23" spans="1:9" s="4" customFormat="1" x14ac:dyDescent="0.25">
      <c r="A23" s="13"/>
      <c r="B23" s="18"/>
      <c r="C23" s="20"/>
      <c r="D23" s="21"/>
      <c r="E23" s="22"/>
      <c r="F23" s="22"/>
      <c r="G23" s="42"/>
    </row>
    <row r="24" spans="1:9" x14ac:dyDescent="0.25">
      <c r="E24" s="26"/>
      <c r="F24" s="26"/>
      <c r="G24" s="23"/>
    </row>
    <row r="25" spans="1:9" x14ac:dyDescent="0.25">
      <c r="E25" s="26"/>
      <c r="F25" s="26"/>
      <c r="G25" s="24"/>
    </row>
    <row r="26" spans="1:9" x14ac:dyDescent="0.25">
      <c r="F26" s="65" t="s">
        <v>94</v>
      </c>
      <c r="G26" s="23"/>
      <c r="I26" s="27"/>
    </row>
    <row r="27" spans="1:9" x14ac:dyDescent="0.25">
      <c r="F27" s="65" t="s">
        <v>19</v>
      </c>
      <c r="G27" s="42"/>
      <c r="I27" s="27"/>
    </row>
    <row r="28" spans="1:9" x14ac:dyDescent="0.25">
      <c r="F28" s="65" t="s">
        <v>20</v>
      </c>
      <c r="G28" s="42"/>
      <c r="I28" s="27"/>
    </row>
    <row r="29" spans="1:9" x14ac:dyDescent="0.25">
      <c r="C29" s="28"/>
      <c r="F29" s="65" t="s">
        <v>95</v>
      </c>
      <c r="G29" s="42"/>
      <c r="I29" s="27"/>
    </row>
    <row r="30" spans="1:9" x14ac:dyDescent="0.15">
      <c r="B30" s="66" t="s">
        <v>96</v>
      </c>
      <c r="C30" s="28"/>
      <c r="G30" s="42"/>
      <c r="I30" s="27"/>
    </row>
    <row r="31" spans="1:9" x14ac:dyDescent="0.15">
      <c r="B31" s="66" t="s">
        <v>97</v>
      </c>
      <c r="C31" s="28"/>
      <c r="G31" s="42"/>
      <c r="I31" s="27"/>
    </row>
    <row r="32" spans="1:9" x14ac:dyDescent="0.25">
      <c r="B32" s="28"/>
      <c r="G32" s="22"/>
      <c r="I32" s="29"/>
    </row>
    <row r="33" spans="7:7" x14ac:dyDescent="0.25">
      <c r="G33" s="22"/>
    </row>
    <row r="34" spans="7:7" x14ac:dyDescent="0.25">
      <c r="G34" s="22"/>
    </row>
    <row r="35" spans="7:7" x14ac:dyDescent="0.25">
      <c r="G35" s="22"/>
    </row>
  </sheetData>
  <mergeCells count="3">
    <mergeCell ref="A1:G1"/>
    <mergeCell ref="B9:G9"/>
    <mergeCell ref="A12:G12"/>
  </mergeCells>
  <pageMargins left="0.31496062992125984" right="0.31496062992125984" top="0.74803149606299213" bottom="0.74803149606299213" header="0.31496062992125984" footer="0.31496062992125984"/>
  <pageSetup scale="8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41"/>
  <sheetViews>
    <sheetView topLeftCell="A4" workbookViewId="0">
      <selection activeCell="B15" sqref="B15"/>
    </sheetView>
  </sheetViews>
  <sheetFormatPr baseColWidth="10" defaultRowHeight="15" x14ac:dyDescent="0.25"/>
  <cols>
    <col min="1" max="1" width="13" style="25" customWidth="1"/>
    <col min="2" max="2" width="45.7109375" style="25" customWidth="1"/>
    <col min="3" max="3" width="8.7109375" style="25" customWidth="1"/>
    <col min="4" max="5" width="13.42578125" style="25" customWidth="1"/>
    <col min="6" max="6" width="15.28515625" style="25" customWidth="1"/>
    <col min="7" max="7" width="11.42578125" style="25"/>
    <col min="8" max="8" width="12" style="25" bestFit="1" customWidth="1"/>
    <col min="9" max="16384" width="11.42578125" style="25"/>
  </cols>
  <sheetData>
    <row r="1" spans="1:6" s="4" customFormat="1" ht="18.75" x14ac:dyDescent="0.25">
      <c r="A1" s="67" t="s">
        <v>0</v>
      </c>
      <c r="B1" s="67"/>
      <c r="C1" s="67"/>
      <c r="D1" s="67"/>
      <c r="E1" s="67"/>
      <c r="F1" s="67"/>
    </row>
    <row r="2" spans="1:6" s="4" customFormat="1" x14ac:dyDescent="0.25">
      <c r="F2" s="5"/>
    </row>
    <row r="3" spans="1:6" s="4" customFormat="1" x14ac:dyDescent="0.25">
      <c r="F3" s="5"/>
    </row>
    <row r="4" spans="1:6" s="4" customFormat="1" x14ac:dyDescent="0.25">
      <c r="F4" s="5"/>
    </row>
    <row r="5" spans="1:6" s="4" customFormat="1" x14ac:dyDescent="0.25">
      <c r="F5" s="5"/>
    </row>
    <row r="6" spans="1:6" s="4" customFormat="1" x14ac:dyDescent="0.25">
      <c r="F6" s="5"/>
    </row>
    <row r="7" spans="1:6" s="4" customFormat="1" x14ac:dyDescent="0.25">
      <c r="F7" s="5"/>
    </row>
    <row r="8" spans="1:6" s="4" customFormat="1" x14ac:dyDescent="0.25">
      <c r="F8" s="5"/>
    </row>
    <row r="9" spans="1:6" s="4" customFormat="1" ht="49.5" customHeight="1" x14ac:dyDescent="0.25">
      <c r="A9" s="4" t="s">
        <v>1</v>
      </c>
      <c r="B9" s="68" t="s">
        <v>76</v>
      </c>
      <c r="C9" s="68"/>
      <c r="D9" s="68"/>
      <c r="E9" s="68"/>
      <c r="F9" s="68"/>
    </row>
    <row r="10" spans="1:6" s="4" customFormat="1" x14ac:dyDescent="0.25">
      <c r="A10" s="4" t="s">
        <v>2</v>
      </c>
      <c r="B10" s="6" t="s">
        <v>62</v>
      </c>
      <c r="D10" s="6"/>
      <c r="F10" s="5"/>
    </row>
    <row r="11" spans="1:6" s="4" customFormat="1" ht="15.75" thickBot="1" x14ac:dyDescent="0.3">
      <c r="F11" s="5"/>
    </row>
    <row r="12" spans="1:6" s="4" customFormat="1" ht="22.5" customHeight="1" thickTop="1" x14ac:dyDescent="0.25">
      <c r="A12" s="72" t="s">
        <v>3</v>
      </c>
      <c r="B12" s="72"/>
      <c r="C12" s="72"/>
      <c r="D12" s="72"/>
      <c r="E12" s="72"/>
      <c r="F12" s="72"/>
    </row>
    <row r="13" spans="1:6" s="4" customFormat="1" ht="8.25" customHeight="1" thickBot="1" x14ac:dyDescent="0.3">
      <c r="A13" s="7"/>
      <c r="B13" s="7"/>
      <c r="C13" s="7"/>
      <c r="D13" s="7"/>
      <c r="E13" s="7"/>
      <c r="F13" s="7"/>
    </row>
    <row r="14" spans="1:6" s="4" customFormat="1" ht="16.5" thickTop="1" thickBot="1" x14ac:dyDescent="0.3">
      <c r="A14" s="8" t="s">
        <v>4</v>
      </c>
      <c r="B14" s="9" t="s">
        <v>5</v>
      </c>
      <c r="C14" s="10" t="s">
        <v>6</v>
      </c>
      <c r="D14" s="10" t="s">
        <v>7</v>
      </c>
      <c r="E14" s="10" t="s">
        <v>8</v>
      </c>
      <c r="F14" s="10" t="s">
        <v>9</v>
      </c>
    </row>
    <row r="15" spans="1:6" s="4" customFormat="1" ht="15.75" thickTop="1" x14ac:dyDescent="0.25">
      <c r="A15" s="11"/>
      <c r="B15" s="11"/>
      <c r="C15" s="11"/>
      <c r="D15" s="11"/>
      <c r="E15" s="11"/>
      <c r="F15" s="11"/>
    </row>
    <row r="16" spans="1:6" s="4" customFormat="1" x14ac:dyDescent="0.25">
      <c r="A16" s="51"/>
      <c r="B16" s="44" t="s">
        <v>53</v>
      </c>
      <c r="C16" s="51"/>
      <c r="D16" s="51"/>
      <c r="E16" s="51"/>
      <c r="F16" s="51"/>
    </row>
    <row r="17" spans="1:8" s="4" customFormat="1" ht="157.5" x14ac:dyDescent="0.25">
      <c r="A17" s="13" t="s">
        <v>54</v>
      </c>
      <c r="B17" s="14" t="s">
        <v>55</v>
      </c>
      <c r="C17" s="15" t="s">
        <v>56</v>
      </c>
      <c r="D17" s="16">
        <v>1</v>
      </c>
      <c r="E17" s="17">
        <v>3787</v>
      </c>
      <c r="F17" s="59">
        <f>+ROUND(D17*E17,2)</f>
        <v>3787</v>
      </c>
    </row>
    <row r="18" spans="1:8" s="4" customFormat="1" x14ac:dyDescent="0.25">
      <c r="A18" s="47"/>
      <c r="B18" s="45" t="s">
        <v>57</v>
      </c>
      <c r="C18" s="47"/>
      <c r="D18" s="47"/>
      <c r="E18" s="47"/>
      <c r="F18" s="46">
        <f>SUM(F17)</f>
        <v>3787</v>
      </c>
    </row>
    <row r="19" spans="1:8" s="4" customFormat="1" ht="15.75" x14ac:dyDescent="0.25">
      <c r="A19" s="19"/>
      <c r="B19" s="44" t="s">
        <v>10</v>
      </c>
      <c r="C19" s="19"/>
      <c r="D19" s="19"/>
      <c r="E19" s="19"/>
      <c r="F19" s="19"/>
    </row>
    <row r="20" spans="1:8" s="4" customFormat="1" ht="45" x14ac:dyDescent="0.25">
      <c r="A20" s="13" t="s">
        <v>11</v>
      </c>
      <c r="B20" s="14" t="s">
        <v>12</v>
      </c>
      <c r="C20" s="20" t="s">
        <v>13</v>
      </c>
      <c r="D20" s="21">
        <v>3656.88</v>
      </c>
      <c r="E20" s="22">
        <f>+'EST. MCDO'!G22</f>
        <v>13.69</v>
      </c>
      <c r="F20" s="22">
        <f t="shared" ref="F20:F21" si="0">+ROUND(D20*E20,2)</f>
        <v>50062.69</v>
      </c>
    </row>
    <row r="21" spans="1:8" s="4" customFormat="1" ht="67.5" x14ac:dyDescent="0.25">
      <c r="A21" s="13" t="s">
        <v>14</v>
      </c>
      <c r="B21" s="14" t="s">
        <v>15</v>
      </c>
      <c r="C21" s="20" t="s">
        <v>16</v>
      </c>
      <c r="D21" s="21">
        <f>'5.1 NE'!D18+'5.2 B'!D18+'5.3 CO'!D17</f>
        <v>219.41</v>
      </c>
      <c r="E21" s="22">
        <f>+'EST. MCDO'!G24</f>
        <v>2663.13</v>
      </c>
      <c r="F21" s="22">
        <f t="shared" si="0"/>
        <v>584317.35</v>
      </c>
    </row>
    <row r="22" spans="1:8" s="4" customFormat="1" x14ac:dyDescent="0.25">
      <c r="A22" s="13"/>
      <c r="B22" s="45" t="s">
        <v>41</v>
      </c>
      <c r="C22" s="20"/>
      <c r="D22" s="21"/>
      <c r="E22" s="22"/>
      <c r="F22" s="23">
        <f>SUM(F20:F21)</f>
        <v>634380.04</v>
      </c>
    </row>
    <row r="23" spans="1:8" s="4" customFormat="1" x14ac:dyDescent="0.25">
      <c r="A23" s="13"/>
      <c r="B23" s="18"/>
      <c r="C23" s="20"/>
      <c r="D23" s="21"/>
      <c r="E23" s="22"/>
      <c r="F23" s="42"/>
    </row>
    <row r="24" spans="1:8" s="4" customFormat="1" x14ac:dyDescent="0.25">
      <c r="A24" s="13"/>
      <c r="B24" s="44" t="s">
        <v>38</v>
      </c>
      <c r="C24" s="20"/>
      <c r="D24" s="21"/>
      <c r="E24" s="22"/>
      <c r="F24" s="42"/>
    </row>
    <row r="25" spans="1:8" s="4" customFormat="1" ht="56.25" x14ac:dyDescent="0.25">
      <c r="A25" s="13" t="s">
        <v>40</v>
      </c>
      <c r="B25" s="14" t="s">
        <v>45</v>
      </c>
      <c r="C25" s="15" t="s">
        <v>13</v>
      </c>
      <c r="D25" s="16">
        <f>'5.1 NE'!D21+'5.2 B'!D21+'5.3 CO'!D20</f>
        <v>111</v>
      </c>
      <c r="E25" s="17">
        <f>+EST.MCDO.PIN.!G23</f>
        <v>116.69</v>
      </c>
      <c r="F25" s="17">
        <f>+ROUND(D25*E25,2)</f>
        <v>12952.59</v>
      </c>
    </row>
    <row r="26" spans="1:8" s="4" customFormat="1" x14ac:dyDescent="0.25">
      <c r="A26" s="13"/>
      <c r="B26" s="45" t="s">
        <v>42</v>
      </c>
      <c r="C26" s="20"/>
      <c r="D26" s="21"/>
      <c r="E26" s="22"/>
      <c r="F26" s="23">
        <f>SUM(F25)</f>
        <v>12952.59</v>
      </c>
    </row>
    <row r="27" spans="1:8" s="4" customFormat="1" x14ac:dyDescent="0.25">
      <c r="A27" s="13"/>
      <c r="B27" s="12"/>
      <c r="C27" s="20"/>
      <c r="D27" s="21"/>
      <c r="E27" s="22"/>
      <c r="F27" s="42"/>
    </row>
    <row r="28" spans="1:8" s="4" customFormat="1" x14ac:dyDescent="0.25">
      <c r="A28" s="13"/>
      <c r="B28" s="12"/>
      <c r="C28" s="20"/>
      <c r="D28" s="21"/>
      <c r="E28" s="22"/>
      <c r="F28" s="24"/>
    </row>
    <row r="29" spans="1:8" x14ac:dyDescent="0.25">
      <c r="E29" s="26" t="s">
        <v>18</v>
      </c>
      <c r="F29" s="23">
        <f>+F18+F22+F26</f>
        <v>651119.63</v>
      </c>
    </row>
    <row r="30" spans="1:8" x14ac:dyDescent="0.25">
      <c r="E30" s="26" t="s">
        <v>19</v>
      </c>
      <c r="F30" s="24">
        <f>+ROUND(F29*0.16,2)</f>
        <v>104179.14</v>
      </c>
    </row>
    <row r="31" spans="1:8" x14ac:dyDescent="0.25">
      <c r="E31" s="26" t="s">
        <v>20</v>
      </c>
      <c r="F31" s="23">
        <f>+F29+F30</f>
        <v>755298.77</v>
      </c>
      <c r="H31" s="27"/>
    </row>
    <row r="32" spans="1:8" x14ac:dyDescent="0.25">
      <c r="B32" s="28"/>
      <c r="F32" s="22"/>
      <c r="H32" s="29"/>
    </row>
    <row r="33" spans="1:6" x14ac:dyDescent="0.25">
      <c r="F33" s="22"/>
    </row>
    <row r="34" spans="1:6" x14ac:dyDescent="0.2">
      <c r="A34" s="73" t="s">
        <v>58</v>
      </c>
      <c r="B34" s="73"/>
      <c r="C34" s="73"/>
      <c r="E34" s="73" t="s">
        <v>37</v>
      </c>
      <c r="F34" s="73"/>
    </row>
    <row r="35" spans="1:6" x14ac:dyDescent="0.2">
      <c r="A35" s="73" t="s">
        <v>59</v>
      </c>
      <c r="B35" s="73"/>
      <c r="C35" s="73"/>
      <c r="E35" s="73" t="s">
        <v>36</v>
      </c>
      <c r="F35" s="73"/>
    </row>
    <row r="38" spans="1:6" x14ac:dyDescent="0.2">
      <c r="A38" s="70"/>
      <c r="B38" s="70"/>
      <c r="C38" s="70"/>
      <c r="D38" s="70"/>
      <c r="E38" s="70"/>
      <c r="F38" s="70"/>
    </row>
    <row r="39" spans="1:6" x14ac:dyDescent="0.2">
      <c r="A39" s="70"/>
      <c r="B39" s="70"/>
      <c r="C39" s="70"/>
      <c r="D39" s="70"/>
      <c r="E39" s="70"/>
      <c r="F39" s="70"/>
    </row>
    <row r="40" spans="1:6" x14ac:dyDescent="0.2">
      <c r="A40" s="30"/>
      <c r="B40" s="30"/>
      <c r="D40" s="43"/>
      <c r="E40" s="71"/>
      <c r="F40" s="71"/>
    </row>
    <row r="41" spans="1:6" x14ac:dyDescent="0.2">
      <c r="A41" s="30"/>
      <c r="B41" s="30"/>
      <c r="D41" s="43"/>
      <c r="E41" s="71"/>
      <c r="F41" s="71"/>
    </row>
  </sheetData>
  <mergeCells count="11">
    <mergeCell ref="A38:F38"/>
    <mergeCell ref="A39:F39"/>
    <mergeCell ref="E40:F40"/>
    <mergeCell ref="E41:F41"/>
    <mergeCell ref="A1:F1"/>
    <mergeCell ref="B9:F9"/>
    <mergeCell ref="A12:F12"/>
    <mergeCell ref="A34:C34"/>
    <mergeCell ref="E34:F34"/>
    <mergeCell ref="A35:C35"/>
    <mergeCell ref="E35:F35"/>
  </mergeCells>
  <conditionalFormatting sqref="E34:E35">
    <cfRule type="cellIs" dxfId="5" priority="1" operator="lessThanOrEqual">
      <formula>0</formula>
    </cfRule>
  </conditionalFormatting>
  <printOptions horizontalCentered="1"/>
  <pageMargins left="0.39370078740157483" right="0.39370078740157483" top="0.74803149606299213" bottom="0.74803149606299213" header="0.31496062992125984" footer="0.31496062992125984"/>
  <pageSetup scale="85" orientation="portrait" r:id="rId1"/>
  <headerFooter>
    <oddHeader>&amp;R&amp;"Arial,Normal"&amp;8&amp;D</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99"/>
  </sheetPr>
  <dimension ref="A1:H41"/>
  <sheetViews>
    <sheetView topLeftCell="A7" workbookViewId="0">
      <selection activeCell="B15" sqref="B15"/>
    </sheetView>
  </sheetViews>
  <sheetFormatPr baseColWidth="10" defaultRowHeight="15" x14ac:dyDescent="0.25"/>
  <cols>
    <col min="1" max="1" width="13" style="25" customWidth="1"/>
    <col min="2" max="2" width="45.7109375" style="25" customWidth="1"/>
    <col min="3" max="3" width="8.7109375" style="25" customWidth="1"/>
    <col min="4" max="5" width="13.42578125" style="25" customWidth="1"/>
    <col min="6" max="6" width="15.28515625" style="25" customWidth="1"/>
    <col min="7" max="7" width="11.42578125" style="25"/>
    <col min="8" max="8" width="12" style="25" bestFit="1" customWidth="1"/>
    <col min="9" max="16384" width="11.42578125" style="25"/>
  </cols>
  <sheetData>
    <row r="1" spans="1:6" s="4" customFormat="1" ht="18.75" x14ac:dyDescent="0.25">
      <c r="A1" s="67" t="s">
        <v>0</v>
      </c>
      <c r="B1" s="67"/>
      <c r="C1" s="67"/>
      <c r="D1" s="67"/>
      <c r="E1" s="67"/>
      <c r="F1" s="67"/>
    </row>
    <row r="2" spans="1:6" s="4" customFormat="1" x14ac:dyDescent="0.25">
      <c r="F2" s="5"/>
    </row>
    <row r="3" spans="1:6" s="4" customFormat="1" x14ac:dyDescent="0.25">
      <c r="F3" s="5"/>
    </row>
    <row r="4" spans="1:6" s="4" customFormat="1" x14ac:dyDescent="0.25">
      <c r="F4" s="5"/>
    </row>
    <row r="5" spans="1:6" s="4" customFormat="1" x14ac:dyDescent="0.25">
      <c r="F5" s="5"/>
    </row>
    <row r="6" spans="1:6" s="4" customFormat="1" x14ac:dyDescent="0.25">
      <c r="F6" s="5"/>
    </row>
    <row r="7" spans="1:6" s="4" customFormat="1" x14ac:dyDescent="0.25">
      <c r="F7" s="5"/>
    </row>
    <row r="8" spans="1:6" s="4" customFormat="1" x14ac:dyDescent="0.25">
      <c r="F8" s="5"/>
    </row>
    <row r="9" spans="1:6" s="4" customFormat="1" ht="34.5" customHeight="1" x14ac:dyDescent="0.25">
      <c r="A9" s="4" t="s">
        <v>1</v>
      </c>
      <c r="B9" s="68" t="s">
        <v>77</v>
      </c>
      <c r="C9" s="68"/>
      <c r="D9" s="68"/>
      <c r="E9" s="68"/>
      <c r="F9" s="68"/>
    </row>
    <row r="10" spans="1:6" s="4" customFormat="1" x14ac:dyDescent="0.25">
      <c r="A10" s="4" t="s">
        <v>2</v>
      </c>
      <c r="B10" s="6" t="s">
        <v>62</v>
      </c>
      <c r="D10" s="6"/>
      <c r="F10" s="5"/>
    </row>
    <row r="11" spans="1:6" s="4" customFormat="1" ht="15.75" thickBot="1" x14ac:dyDescent="0.3">
      <c r="F11" s="5"/>
    </row>
    <row r="12" spans="1:6" s="4" customFormat="1" ht="22.5" customHeight="1" thickTop="1" x14ac:dyDescent="0.25">
      <c r="A12" s="72" t="s">
        <v>3</v>
      </c>
      <c r="B12" s="72"/>
      <c r="C12" s="72"/>
      <c r="D12" s="72"/>
      <c r="E12" s="72"/>
      <c r="F12" s="72"/>
    </row>
    <row r="13" spans="1:6" s="4" customFormat="1" ht="8.25" customHeight="1" thickBot="1" x14ac:dyDescent="0.3">
      <c r="A13" s="7"/>
      <c r="B13" s="7"/>
      <c r="C13" s="7"/>
      <c r="D13" s="7"/>
      <c r="E13" s="7"/>
      <c r="F13" s="7"/>
    </row>
    <row r="14" spans="1:6" s="4" customFormat="1" ht="16.5" thickTop="1" thickBot="1" x14ac:dyDescent="0.3">
      <c r="A14" s="8" t="s">
        <v>4</v>
      </c>
      <c r="B14" s="9" t="s">
        <v>5</v>
      </c>
      <c r="C14" s="10" t="s">
        <v>6</v>
      </c>
      <c r="D14" s="10" t="s">
        <v>7</v>
      </c>
      <c r="E14" s="10" t="s">
        <v>8</v>
      </c>
      <c r="F14" s="10" t="s">
        <v>9</v>
      </c>
    </row>
    <row r="15" spans="1:6" s="4" customFormat="1" ht="15.75" thickTop="1" x14ac:dyDescent="0.25">
      <c r="A15" s="11"/>
      <c r="B15" s="11"/>
      <c r="C15" s="11"/>
      <c r="D15" s="11"/>
      <c r="E15" s="11"/>
      <c r="F15" s="11"/>
    </row>
    <row r="16" spans="1:6" s="4" customFormat="1" x14ac:dyDescent="0.25">
      <c r="A16" s="51"/>
      <c r="B16" s="44" t="s">
        <v>53</v>
      </c>
      <c r="C16" s="51"/>
      <c r="D16" s="51"/>
      <c r="E16" s="51"/>
      <c r="F16" s="51"/>
    </row>
    <row r="17" spans="1:8" s="4" customFormat="1" ht="157.5" x14ac:dyDescent="0.25">
      <c r="A17" s="13" t="s">
        <v>54</v>
      </c>
      <c r="B17" s="58" t="s">
        <v>55</v>
      </c>
      <c r="C17" s="57" t="s">
        <v>56</v>
      </c>
      <c r="D17" s="16">
        <v>1</v>
      </c>
      <c r="E17" s="17">
        <v>3787</v>
      </c>
      <c r="F17" s="59">
        <f>+ROUND(D17*E17,2)</f>
        <v>3787</v>
      </c>
    </row>
    <row r="18" spans="1:8" s="4" customFormat="1" x14ac:dyDescent="0.25">
      <c r="A18" s="47"/>
      <c r="B18" s="45" t="s">
        <v>57</v>
      </c>
      <c r="C18" s="47"/>
      <c r="D18" s="47"/>
      <c r="E18" s="47"/>
      <c r="F18" s="46">
        <f>SUM(F17)</f>
        <v>3787</v>
      </c>
    </row>
    <row r="19" spans="1:8" s="4" customFormat="1" ht="15.75" x14ac:dyDescent="0.25">
      <c r="A19" s="19"/>
      <c r="B19" s="44" t="s">
        <v>10</v>
      </c>
      <c r="C19" s="19"/>
      <c r="D19" s="19"/>
      <c r="E19" s="19"/>
      <c r="F19" s="19"/>
    </row>
    <row r="20" spans="1:8" s="4" customFormat="1" ht="45" x14ac:dyDescent="0.25">
      <c r="A20" s="13" t="s">
        <v>11</v>
      </c>
      <c r="B20" s="58" t="s">
        <v>12</v>
      </c>
      <c r="C20" s="20" t="s">
        <v>13</v>
      </c>
      <c r="D20" s="21">
        <v>2459.15</v>
      </c>
      <c r="E20" s="22">
        <f>+'EST. MCDO'!G22</f>
        <v>13.69</v>
      </c>
      <c r="F20" s="22">
        <f t="shared" ref="F20:F21" si="0">+ROUND(D20*E20,2)</f>
        <v>33665.760000000002</v>
      </c>
    </row>
    <row r="21" spans="1:8" s="4" customFormat="1" ht="67.5" x14ac:dyDescent="0.25">
      <c r="A21" s="13" t="s">
        <v>14</v>
      </c>
      <c r="B21" s="58" t="s">
        <v>15</v>
      </c>
      <c r="C21" s="20" t="s">
        <v>16</v>
      </c>
      <c r="D21" s="21">
        <f>'9.1 L'!D18+'9.2 I'!D18+'9.3 I'!D17+'9.4 T'!D18</f>
        <v>147.55000000000001</v>
      </c>
      <c r="E21" s="22">
        <f>+'EST. MCDO'!G24</f>
        <v>2663.13</v>
      </c>
      <c r="F21" s="22">
        <f t="shared" si="0"/>
        <v>392944.83</v>
      </c>
    </row>
    <row r="22" spans="1:8" s="4" customFormat="1" x14ac:dyDescent="0.25">
      <c r="A22" s="13"/>
      <c r="B22" s="45" t="s">
        <v>41</v>
      </c>
      <c r="C22" s="20"/>
      <c r="D22" s="21"/>
      <c r="E22" s="22"/>
      <c r="F22" s="23">
        <f>SUM(F20:F21)</f>
        <v>426610.59</v>
      </c>
    </row>
    <row r="23" spans="1:8" s="4" customFormat="1" x14ac:dyDescent="0.25">
      <c r="A23" s="13"/>
      <c r="B23" s="18"/>
      <c r="C23" s="20"/>
      <c r="D23" s="21"/>
      <c r="E23" s="22"/>
      <c r="F23" s="42"/>
    </row>
    <row r="24" spans="1:8" s="4" customFormat="1" x14ac:dyDescent="0.25">
      <c r="A24" s="13"/>
      <c r="B24" s="44" t="s">
        <v>38</v>
      </c>
      <c r="C24" s="20"/>
      <c r="D24" s="21"/>
      <c r="E24" s="22"/>
      <c r="F24" s="42"/>
    </row>
    <row r="25" spans="1:8" s="4" customFormat="1" ht="56.25" x14ac:dyDescent="0.25">
      <c r="A25" s="13" t="s">
        <v>40</v>
      </c>
      <c r="B25" s="58" t="s">
        <v>45</v>
      </c>
      <c r="C25" s="57" t="s">
        <v>13</v>
      </c>
      <c r="D25" s="16">
        <f>'9.1 L'!D21+'9.2 I'!D21+'9.3 I'!D20+'9.4 T'!D21</f>
        <v>99</v>
      </c>
      <c r="E25" s="17">
        <f>+EST.MCDO.PIN.!G23</f>
        <v>116.69</v>
      </c>
      <c r="F25" s="17">
        <f>+ROUND(D25*E25,2)</f>
        <v>11552.31</v>
      </c>
    </row>
    <row r="26" spans="1:8" s="4" customFormat="1" x14ac:dyDescent="0.25">
      <c r="A26" s="13"/>
      <c r="B26" s="45" t="s">
        <v>42</v>
      </c>
      <c r="C26" s="20"/>
      <c r="D26" s="21"/>
      <c r="E26" s="22"/>
      <c r="F26" s="23">
        <f>SUM(F25)</f>
        <v>11552.31</v>
      </c>
    </row>
    <row r="27" spans="1:8" s="4" customFormat="1" x14ac:dyDescent="0.25">
      <c r="A27" s="13"/>
      <c r="B27" s="12"/>
      <c r="C27" s="20"/>
      <c r="D27" s="21"/>
      <c r="E27" s="22"/>
      <c r="F27" s="42"/>
    </row>
    <row r="28" spans="1:8" s="4" customFormat="1" x14ac:dyDescent="0.25">
      <c r="A28" s="13"/>
      <c r="B28" s="12"/>
      <c r="C28" s="20"/>
      <c r="D28" s="21"/>
      <c r="E28" s="22"/>
      <c r="F28" s="24"/>
    </row>
    <row r="29" spans="1:8" x14ac:dyDescent="0.25">
      <c r="E29" s="26" t="s">
        <v>18</v>
      </c>
      <c r="F29" s="23">
        <f>+F18+F22+F26</f>
        <v>441949.9</v>
      </c>
    </row>
    <row r="30" spans="1:8" x14ac:dyDescent="0.25">
      <c r="E30" s="26" t="s">
        <v>19</v>
      </c>
      <c r="F30" s="24">
        <f>+ROUND(F29*0.16,2)</f>
        <v>70711.98</v>
      </c>
    </row>
    <row r="31" spans="1:8" x14ac:dyDescent="0.25">
      <c r="E31" s="26" t="s">
        <v>20</v>
      </c>
      <c r="F31" s="23">
        <f>+F29+F30</f>
        <v>512661.88</v>
      </c>
      <c r="H31" s="27"/>
    </row>
    <row r="32" spans="1:8" x14ac:dyDescent="0.25">
      <c r="B32" s="28"/>
      <c r="F32" s="22"/>
      <c r="H32" s="29"/>
    </row>
    <row r="33" spans="1:6" x14ac:dyDescent="0.25">
      <c r="F33" s="22"/>
    </row>
    <row r="34" spans="1:6" x14ac:dyDescent="0.2">
      <c r="A34" s="73" t="s">
        <v>58</v>
      </c>
      <c r="B34" s="73"/>
      <c r="C34" s="73"/>
      <c r="E34" s="73" t="s">
        <v>37</v>
      </c>
      <c r="F34" s="73"/>
    </row>
    <row r="35" spans="1:6" x14ac:dyDescent="0.2">
      <c r="A35" s="73" t="s">
        <v>59</v>
      </c>
      <c r="B35" s="73"/>
      <c r="C35" s="73"/>
      <c r="E35" s="73" t="s">
        <v>36</v>
      </c>
      <c r="F35" s="73"/>
    </row>
    <row r="38" spans="1:6" x14ac:dyDescent="0.2">
      <c r="A38" s="70"/>
      <c r="B38" s="70"/>
      <c r="C38" s="70"/>
      <c r="D38" s="70"/>
      <c r="E38" s="70"/>
      <c r="F38" s="70"/>
    </row>
    <row r="39" spans="1:6" x14ac:dyDescent="0.2">
      <c r="A39" s="70"/>
      <c r="B39" s="70"/>
      <c r="C39" s="70"/>
      <c r="D39" s="70"/>
      <c r="E39" s="70"/>
      <c r="F39" s="70"/>
    </row>
    <row r="40" spans="1:6" x14ac:dyDescent="0.2">
      <c r="A40" s="30"/>
      <c r="B40" s="30"/>
      <c r="D40" s="43"/>
      <c r="E40" s="71"/>
      <c r="F40" s="71"/>
    </row>
    <row r="41" spans="1:6" x14ac:dyDescent="0.2">
      <c r="A41" s="30"/>
      <c r="B41" s="30"/>
      <c r="D41" s="43"/>
      <c r="E41" s="71"/>
      <c r="F41" s="71"/>
    </row>
  </sheetData>
  <mergeCells count="11">
    <mergeCell ref="A38:F38"/>
    <mergeCell ref="A39:F39"/>
    <mergeCell ref="E40:F40"/>
    <mergeCell ref="E41:F41"/>
    <mergeCell ref="A1:F1"/>
    <mergeCell ref="B9:F9"/>
    <mergeCell ref="A12:F12"/>
    <mergeCell ref="A34:C34"/>
    <mergeCell ref="E34:F34"/>
    <mergeCell ref="A35:C35"/>
    <mergeCell ref="E35:F35"/>
  </mergeCells>
  <conditionalFormatting sqref="E34:E35">
    <cfRule type="cellIs" dxfId="4" priority="1" operator="lessThanOrEqual">
      <formula>0</formula>
    </cfRule>
  </conditionalFormatting>
  <printOptions horizontalCentered="1"/>
  <pageMargins left="0.39370078740157483" right="0.39370078740157483" top="0.74803149606299213" bottom="0.74803149606299213" header="0.31496062992125984" footer="0.31496062992125984"/>
  <pageSetup scale="85" orientation="portrait" r:id="rId1"/>
  <headerFooter>
    <oddHeader>&amp;R&amp;"Arial,Normal"&amp;8&amp;D</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H41"/>
  <sheetViews>
    <sheetView workbookViewId="0">
      <selection activeCell="B15" sqref="B15"/>
    </sheetView>
  </sheetViews>
  <sheetFormatPr baseColWidth="10" defaultRowHeight="15" x14ac:dyDescent="0.25"/>
  <cols>
    <col min="1" max="1" width="13" style="25" customWidth="1"/>
    <col min="2" max="2" width="45.7109375" style="25" customWidth="1"/>
    <col min="3" max="3" width="8.7109375" style="25" customWidth="1"/>
    <col min="4" max="5" width="13.42578125" style="25" customWidth="1"/>
    <col min="6" max="6" width="15.28515625" style="25" customWidth="1"/>
    <col min="7" max="7" width="11.42578125" style="25"/>
    <col min="8" max="8" width="12" style="25" bestFit="1" customWidth="1"/>
    <col min="9" max="16384" width="11.42578125" style="25"/>
  </cols>
  <sheetData>
    <row r="1" spans="1:6" s="4" customFormat="1" ht="18.75" x14ac:dyDescent="0.25">
      <c r="A1" s="67" t="s">
        <v>0</v>
      </c>
      <c r="B1" s="67"/>
      <c r="C1" s="67"/>
      <c r="D1" s="67"/>
      <c r="E1" s="67"/>
      <c r="F1" s="67"/>
    </row>
    <row r="2" spans="1:6" s="4" customFormat="1" x14ac:dyDescent="0.25">
      <c r="F2" s="5"/>
    </row>
    <row r="3" spans="1:6" s="4" customFormat="1" x14ac:dyDescent="0.25">
      <c r="F3" s="5"/>
    </row>
    <row r="4" spans="1:6" s="4" customFormat="1" x14ac:dyDescent="0.25">
      <c r="F4" s="5"/>
    </row>
    <row r="5" spans="1:6" s="4" customFormat="1" x14ac:dyDescent="0.25">
      <c r="F5" s="5"/>
    </row>
    <row r="6" spans="1:6" s="4" customFormat="1" x14ac:dyDescent="0.25">
      <c r="F6" s="5"/>
    </row>
    <row r="7" spans="1:6" s="4" customFormat="1" x14ac:dyDescent="0.25">
      <c r="F7" s="5"/>
    </row>
    <row r="8" spans="1:6" s="4" customFormat="1" x14ac:dyDescent="0.25">
      <c r="F8" s="5"/>
    </row>
    <row r="9" spans="1:6" s="4" customFormat="1" ht="50.25" customHeight="1" x14ac:dyDescent="0.25">
      <c r="A9" s="4" t="s">
        <v>1</v>
      </c>
      <c r="B9" s="68" t="s">
        <v>78</v>
      </c>
      <c r="C9" s="68"/>
      <c r="D9" s="68"/>
      <c r="E9" s="68"/>
      <c r="F9" s="68"/>
    </row>
    <row r="10" spans="1:6" s="4" customFormat="1" x14ac:dyDescent="0.25">
      <c r="A10" s="4" t="s">
        <v>2</v>
      </c>
      <c r="B10" s="6" t="s">
        <v>62</v>
      </c>
      <c r="D10" s="6"/>
      <c r="F10" s="5"/>
    </row>
    <row r="11" spans="1:6" s="4" customFormat="1" ht="15.75" thickBot="1" x14ac:dyDescent="0.3">
      <c r="F11" s="5"/>
    </row>
    <row r="12" spans="1:6" s="4" customFormat="1" ht="22.5" customHeight="1" thickTop="1" x14ac:dyDescent="0.25">
      <c r="A12" s="72" t="s">
        <v>3</v>
      </c>
      <c r="B12" s="72"/>
      <c r="C12" s="72"/>
      <c r="D12" s="72"/>
      <c r="E12" s="72"/>
      <c r="F12" s="72"/>
    </row>
    <row r="13" spans="1:6" s="4" customFormat="1" ht="8.25" customHeight="1" thickBot="1" x14ac:dyDescent="0.3">
      <c r="A13" s="7"/>
      <c r="B13" s="7"/>
      <c r="C13" s="7"/>
      <c r="D13" s="7"/>
      <c r="E13" s="7"/>
      <c r="F13" s="7"/>
    </row>
    <row r="14" spans="1:6" s="4" customFormat="1" ht="16.5" thickTop="1" thickBot="1" x14ac:dyDescent="0.3">
      <c r="A14" s="8" t="s">
        <v>4</v>
      </c>
      <c r="B14" s="9" t="s">
        <v>5</v>
      </c>
      <c r="C14" s="10" t="s">
        <v>6</v>
      </c>
      <c r="D14" s="10" t="s">
        <v>7</v>
      </c>
      <c r="E14" s="10" t="s">
        <v>8</v>
      </c>
      <c r="F14" s="10" t="s">
        <v>9</v>
      </c>
    </row>
    <row r="15" spans="1:6" s="4" customFormat="1" ht="15.75" thickTop="1" x14ac:dyDescent="0.25">
      <c r="A15" s="11"/>
      <c r="B15" s="11"/>
      <c r="C15" s="11"/>
      <c r="D15" s="11"/>
      <c r="E15" s="11"/>
      <c r="F15" s="11"/>
    </row>
    <row r="16" spans="1:6" s="4" customFormat="1" x14ac:dyDescent="0.25">
      <c r="A16" s="51"/>
      <c r="B16" s="44" t="s">
        <v>53</v>
      </c>
      <c r="C16" s="51"/>
      <c r="D16" s="51"/>
      <c r="E16" s="51"/>
      <c r="F16" s="51"/>
    </row>
    <row r="17" spans="1:8" s="4" customFormat="1" ht="157.5" x14ac:dyDescent="0.25">
      <c r="A17" s="13" t="s">
        <v>54</v>
      </c>
      <c r="B17" s="58" t="s">
        <v>55</v>
      </c>
      <c r="C17" s="57" t="s">
        <v>56</v>
      </c>
      <c r="D17" s="16">
        <v>1</v>
      </c>
      <c r="E17" s="17">
        <v>3787</v>
      </c>
      <c r="F17" s="59">
        <f>+ROUND(D17*E17,2)</f>
        <v>3787</v>
      </c>
    </row>
    <row r="18" spans="1:8" s="4" customFormat="1" x14ac:dyDescent="0.25">
      <c r="A18" s="47"/>
      <c r="B18" s="45" t="s">
        <v>57</v>
      </c>
      <c r="C18" s="47"/>
      <c r="D18" s="47"/>
      <c r="E18" s="47"/>
      <c r="F18" s="46">
        <f>SUM(F17)</f>
        <v>3787</v>
      </c>
    </row>
    <row r="19" spans="1:8" s="4" customFormat="1" ht="15.75" x14ac:dyDescent="0.25">
      <c r="A19" s="19"/>
      <c r="B19" s="44" t="s">
        <v>10</v>
      </c>
      <c r="C19" s="19"/>
      <c r="D19" s="19"/>
      <c r="E19" s="19"/>
      <c r="F19" s="19"/>
    </row>
    <row r="20" spans="1:8" s="4" customFormat="1" ht="45" x14ac:dyDescent="0.25">
      <c r="A20" s="13" t="s">
        <v>11</v>
      </c>
      <c r="B20" s="58" t="s">
        <v>12</v>
      </c>
      <c r="C20" s="20" t="s">
        <v>13</v>
      </c>
      <c r="D20" s="21">
        <v>8341.2000000000007</v>
      </c>
      <c r="E20" s="22">
        <f>+'EST. MCDO'!G22</f>
        <v>13.69</v>
      </c>
      <c r="F20" s="22">
        <f t="shared" ref="F20:F21" si="0">+ROUND(D20*E20,2)</f>
        <v>114191.03</v>
      </c>
    </row>
    <row r="21" spans="1:8" s="4" customFormat="1" ht="67.5" x14ac:dyDescent="0.25">
      <c r="A21" s="13" t="s">
        <v>14</v>
      </c>
      <c r="B21" s="58" t="s">
        <v>15</v>
      </c>
      <c r="C21" s="20" t="s">
        <v>16</v>
      </c>
      <c r="D21" s="21">
        <v>500.47</v>
      </c>
      <c r="E21" s="22">
        <f>+'EST. MCDO'!G24</f>
        <v>2663.13</v>
      </c>
      <c r="F21" s="22">
        <f t="shared" si="0"/>
        <v>1332816.67</v>
      </c>
    </row>
    <row r="22" spans="1:8" s="4" customFormat="1" x14ac:dyDescent="0.25">
      <c r="A22" s="13"/>
      <c r="B22" s="45" t="s">
        <v>41</v>
      </c>
      <c r="C22" s="20"/>
      <c r="D22" s="21"/>
      <c r="E22" s="22"/>
      <c r="F22" s="23">
        <f>SUM(F20:F21)</f>
        <v>1447007.7</v>
      </c>
    </row>
    <row r="23" spans="1:8" s="4" customFormat="1" x14ac:dyDescent="0.25">
      <c r="A23" s="13"/>
      <c r="B23" s="18"/>
      <c r="C23" s="20"/>
      <c r="D23" s="21"/>
      <c r="E23" s="22"/>
      <c r="F23" s="42"/>
    </row>
    <row r="24" spans="1:8" s="4" customFormat="1" x14ac:dyDescent="0.25">
      <c r="A24" s="13"/>
      <c r="B24" s="44" t="s">
        <v>38</v>
      </c>
      <c r="C24" s="20"/>
      <c r="D24" s="21"/>
      <c r="E24" s="22"/>
      <c r="F24" s="42"/>
    </row>
    <row r="25" spans="1:8" s="4" customFormat="1" ht="56.25" x14ac:dyDescent="0.25">
      <c r="A25" s="13" t="s">
        <v>40</v>
      </c>
      <c r="B25" s="58" t="s">
        <v>45</v>
      </c>
      <c r="C25" s="57" t="s">
        <v>13</v>
      </c>
      <c r="D25" s="16">
        <f>'11 V'!D22+'12 M1'!D21</f>
        <v>210</v>
      </c>
      <c r="E25" s="17">
        <f>+EST.MCDO.PIN.!G23</f>
        <v>116.69</v>
      </c>
      <c r="F25" s="17">
        <f>+ROUND(D25*E25,2)</f>
        <v>24504.9</v>
      </c>
    </row>
    <row r="26" spans="1:8" s="4" customFormat="1" x14ac:dyDescent="0.25">
      <c r="A26" s="13"/>
      <c r="B26" s="45" t="s">
        <v>42</v>
      </c>
      <c r="C26" s="20"/>
      <c r="D26" s="21"/>
      <c r="E26" s="22"/>
      <c r="F26" s="23">
        <f>SUM(F25)</f>
        <v>24504.9</v>
      </c>
    </row>
    <row r="27" spans="1:8" s="4" customFormat="1" x14ac:dyDescent="0.25">
      <c r="A27" s="13"/>
      <c r="B27" s="12"/>
      <c r="C27" s="20"/>
      <c r="D27" s="21"/>
      <c r="E27" s="22"/>
      <c r="F27" s="42"/>
    </row>
    <row r="28" spans="1:8" s="4" customFormat="1" x14ac:dyDescent="0.25">
      <c r="A28" s="13"/>
      <c r="B28" s="12"/>
      <c r="C28" s="20"/>
      <c r="D28" s="21"/>
      <c r="E28" s="22"/>
      <c r="F28" s="24"/>
    </row>
    <row r="29" spans="1:8" x14ac:dyDescent="0.25">
      <c r="E29" s="26" t="s">
        <v>18</v>
      </c>
      <c r="F29" s="23">
        <f>+F18+F22+F26</f>
        <v>1475299.5999999999</v>
      </c>
    </row>
    <row r="30" spans="1:8" x14ac:dyDescent="0.25">
      <c r="E30" s="26" t="s">
        <v>19</v>
      </c>
      <c r="F30" s="24">
        <f>+ROUND(F29*0.16,2)</f>
        <v>236047.94</v>
      </c>
    </row>
    <row r="31" spans="1:8" x14ac:dyDescent="0.25">
      <c r="E31" s="26" t="s">
        <v>20</v>
      </c>
      <c r="F31" s="23">
        <f>+F29+F30</f>
        <v>1711347.5399999998</v>
      </c>
      <c r="H31" s="27"/>
    </row>
    <row r="32" spans="1:8" x14ac:dyDescent="0.25">
      <c r="B32" s="28"/>
      <c r="F32" s="22"/>
      <c r="H32" s="29"/>
    </row>
    <row r="33" spans="1:6" x14ac:dyDescent="0.25">
      <c r="F33" s="22"/>
    </row>
    <row r="34" spans="1:6" x14ac:dyDescent="0.2">
      <c r="A34" s="73" t="s">
        <v>58</v>
      </c>
      <c r="B34" s="73"/>
      <c r="C34" s="73"/>
      <c r="E34" s="73" t="s">
        <v>37</v>
      </c>
      <c r="F34" s="73"/>
    </row>
    <row r="35" spans="1:6" x14ac:dyDescent="0.2">
      <c r="A35" s="73" t="s">
        <v>59</v>
      </c>
      <c r="B35" s="73"/>
      <c r="C35" s="73"/>
      <c r="E35" s="73" t="s">
        <v>36</v>
      </c>
      <c r="F35" s="73"/>
    </row>
    <row r="38" spans="1:6" x14ac:dyDescent="0.2">
      <c r="A38" s="70"/>
      <c r="B38" s="70"/>
      <c r="C38" s="70"/>
      <c r="D38" s="70"/>
      <c r="E38" s="70"/>
      <c r="F38" s="70"/>
    </row>
    <row r="39" spans="1:6" x14ac:dyDescent="0.2">
      <c r="A39" s="70"/>
      <c r="B39" s="70"/>
      <c r="C39" s="70"/>
      <c r="D39" s="70"/>
      <c r="E39" s="70"/>
      <c r="F39" s="70"/>
    </row>
    <row r="40" spans="1:6" x14ac:dyDescent="0.2">
      <c r="A40" s="30"/>
      <c r="B40" s="30"/>
      <c r="D40" s="43"/>
      <c r="E40" s="71"/>
      <c r="F40" s="71"/>
    </row>
    <row r="41" spans="1:6" x14ac:dyDescent="0.2">
      <c r="A41" s="30"/>
      <c r="B41" s="30"/>
      <c r="D41" s="43"/>
      <c r="E41" s="71"/>
      <c r="F41" s="71"/>
    </row>
  </sheetData>
  <mergeCells count="11">
    <mergeCell ref="A38:F38"/>
    <mergeCell ref="A39:F39"/>
    <mergeCell ref="E40:F40"/>
    <mergeCell ref="E41:F41"/>
    <mergeCell ref="A1:F1"/>
    <mergeCell ref="B9:F9"/>
    <mergeCell ref="A12:F12"/>
    <mergeCell ref="A34:C34"/>
    <mergeCell ref="E34:F34"/>
    <mergeCell ref="A35:C35"/>
    <mergeCell ref="E35:F35"/>
  </mergeCells>
  <conditionalFormatting sqref="E34:E35">
    <cfRule type="cellIs" dxfId="3" priority="1" operator="lessThanOrEqual">
      <formula>0</formula>
    </cfRule>
  </conditionalFormatting>
  <printOptions horizontalCentered="1"/>
  <pageMargins left="0.39370078740157483" right="0.39370078740157483" top="0.74803149606299213" bottom="0.74803149606299213" header="0.31496062992125984" footer="0.31496062992125984"/>
  <pageSetup scale="85" orientation="portrait" r:id="rId1"/>
  <headerFooter>
    <oddHeader>&amp;R&amp;"Arial,Normal"&amp;8&amp;D</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H41"/>
  <sheetViews>
    <sheetView topLeftCell="A5" workbookViewId="0">
      <selection activeCell="B15" sqref="B15"/>
    </sheetView>
  </sheetViews>
  <sheetFormatPr baseColWidth="10" defaultRowHeight="15" x14ac:dyDescent="0.25"/>
  <cols>
    <col min="1" max="1" width="13" style="25" customWidth="1"/>
    <col min="2" max="2" width="45.7109375" style="25" customWidth="1"/>
    <col min="3" max="3" width="8.7109375" style="25" customWidth="1"/>
    <col min="4" max="5" width="13.42578125" style="25" customWidth="1"/>
    <col min="6" max="6" width="15.28515625" style="25" customWidth="1"/>
    <col min="7" max="7" width="11.42578125" style="25"/>
    <col min="8" max="8" width="12" style="25" bestFit="1" customWidth="1"/>
    <col min="9" max="16384" width="11.42578125" style="25"/>
  </cols>
  <sheetData>
    <row r="1" spans="1:6" s="4" customFormat="1" ht="18.75" x14ac:dyDescent="0.25">
      <c r="A1" s="67" t="s">
        <v>0</v>
      </c>
      <c r="B1" s="67"/>
      <c r="C1" s="67"/>
      <c r="D1" s="67"/>
      <c r="E1" s="67"/>
      <c r="F1" s="67"/>
    </row>
    <row r="2" spans="1:6" s="4" customFormat="1" x14ac:dyDescent="0.25">
      <c r="F2" s="5"/>
    </row>
    <row r="3" spans="1:6" s="4" customFormat="1" x14ac:dyDescent="0.25">
      <c r="F3" s="5"/>
    </row>
    <row r="4" spans="1:6" s="4" customFormat="1" x14ac:dyDescent="0.25">
      <c r="F4" s="5"/>
    </row>
    <row r="5" spans="1:6" s="4" customFormat="1" x14ac:dyDescent="0.25">
      <c r="F5" s="5"/>
    </row>
    <row r="6" spans="1:6" s="4" customFormat="1" x14ac:dyDescent="0.25">
      <c r="F6" s="5"/>
    </row>
    <row r="7" spans="1:6" s="4" customFormat="1" x14ac:dyDescent="0.25">
      <c r="F7" s="5"/>
    </row>
    <row r="8" spans="1:6" s="4" customFormat="1" x14ac:dyDescent="0.25">
      <c r="F8" s="5"/>
    </row>
    <row r="9" spans="1:6" s="4" customFormat="1" ht="48.75" customHeight="1" x14ac:dyDescent="0.25">
      <c r="A9" s="4" t="s">
        <v>1</v>
      </c>
      <c r="B9" s="68" t="s">
        <v>79</v>
      </c>
      <c r="C9" s="68"/>
      <c r="D9" s="68"/>
      <c r="E9" s="68"/>
      <c r="F9" s="68"/>
    </row>
    <row r="10" spans="1:6" s="4" customFormat="1" x14ac:dyDescent="0.25">
      <c r="A10" s="4" t="s">
        <v>2</v>
      </c>
      <c r="B10" s="6" t="s">
        <v>62</v>
      </c>
      <c r="D10" s="6"/>
      <c r="F10" s="5"/>
    </row>
    <row r="11" spans="1:6" s="4" customFormat="1" ht="15.75" thickBot="1" x14ac:dyDescent="0.3">
      <c r="F11" s="5"/>
    </row>
    <row r="12" spans="1:6" s="4" customFormat="1" ht="22.5" customHeight="1" thickTop="1" x14ac:dyDescent="0.25">
      <c r="A12" s="72" t="s">
        <v>3</v>
      </c>
      <c r="B12" s="72"/>
      <c r="C12" s="72"/>
      <c r="D12" s="72"/>
      <c r="E12" s="72"/>
      <c r="F12" s="72"/>
    </row>
    <row r="13" spans="1:6" s="4" customFormat="1" ht="8.25" customHeight="1" thickBot="1" x14ac:dyDescent="0.3">
      <c r="A13" s="7"/>
      <c r="B13" s="7"/>
      <c r="C13" s="7"/>
      <c r="D13" s="7"/>
      <c r="E13" s="7"/>
      <c r="F13" s="7"/>
    </row>
    <row r="14" spans="1:6" s="4" customFormat="1" ht="16.5" thickTop="1" thickBot="1" x14ac:dyDescent="0.3">
      <c r="A14" s="8" t="s">
        <v>4</v>
      </c>
      <c r="B14" s="9" t="s">
        <v>5</v>
      </c>
      <c r="C14" s="10" t="s">
        <v>6</v>
      </c>
      <c r="D14" s="10" t="s">
        <v>7</v>
      </c>
      <c r="E14" s="10" t="s">
        <v>8</v>
      </c>
      <c r="F14" s="10" t="s">
        <v>9</v>
      </c>
    </row>
    <row r="15" spans="1:6" s="4" customFormat="1" ht="15.75" thickTop="1" x14ac:dyDescent="0.25">
      <c r="A15" s="11"/>
      <c r="B15" s="11"/>
      <c r="C15" s="11"/>
      <c r="D15" s="11"/>
      <c r="E15" s="11"/>
      <c r="F15" s="11"/>
    </row>
    <row r="16" spans="1:6" s="4" customFormat="1" x14ac:dyDescent="0.25">
      <c r="A16" s="51"/>
      <c r="B16" s="44" t="s">
        <v>53</v>
      </c>
      <c r="C16" s="51"/>
      <c r="D16" s="51"/>
      <c r="E16" s="51"/>
      <c r="F16" s="51"/>
    </row>
    <row r="17" spans="1:8" s="4" customFormat="1" ht="157.5" x14ac:dyDescent="0.25">
      <c r="A17" s="13" t="s">
        <v>54</v>
      </c>
      <c r="B17" s="58" t="s">
        <v>55</v>
      </c>
      <c r="C17" s="57" t="s">
        <v>56</v>
      </c>
      <c r="D17" s="16">
        <v>1</v>
      </c>
      <c r="E17" s="17">
        <v>3787</v>
      </c>
      <c r="F17" s="59">
        <f>+ROUND(D17*E17,2)</f>
        <v>3787</v>
      </c>
    </row>
    <row r="18" spans="1:8" s="4" customFormat="1" x14ac:dyDescent="0.25">
      <c r="A18" s="47"/>
      <c r="B18" s="45" t="s">
        <v>57</v>
      </c>
      <c r="C18" s="47"/>
      <c r="D18" s="47"/>
      <c r="E18" s="47"/>
      <c r="F18" s="46">
        <f>SUM(F17)</f>
        <v>3787</v>
      </c>
    </row>
    <row r="19" spans="1:8" s="4" customFormat="1" ht="15.75" x14ac:dyDescent="0.25">
      <c r="A19" s="19"/>
      <c r="B19" s="44" t="s">
        <v>10</v>
      </c>
      <c r="C19" s="19"/>
      <c r="D19" s="19"/>
      <c r="E19" s="19"/>
      <c r="F19" s="19"/>
    </row>
    <row r="20" spans="1:8" s="4" customFormat="1" ht="45" x14ac:dyDescent="0.25">
      <c r="A20" s="13" t="s">
        <v>11</v>
      </c>
      <c r="B20" s="58" t="s">
        <v>12</v>
      </c>
      <c r="C20" s="20" t="s">
        <v>13</v>
      </c>
      <c r="D20" s="21">
        <v>2549.92</v>
      </c>
      <c r="E20" s="22">
        <f>+'EST. MCDO'!G22</f>
        <v>13.69</v>
      </c>
      <c r="F20" s="22">
        <f t="shared" ref="F20:F21" si="0">+ROUND(D20*E20,2)</f>
        <v>34908.400000000001</v>
      </c>
    </row>
    <row r="21" spans="1:8" s="4" customFormat="1" ht="67.5" x14ac:dyDescent="0.25">
      <c r="A21" s="13" t="s">
        <v>14</v>
      </c>
      <c r="B21" s="58" t="s">
        <v>15</v>
      </c>
      <c r="C21" s="20" t="s">
        <v>16</v>
      </c>
      <c r="D21" s="21">
        <f>'7.2 SD'!D18+'7.1 L'!D18</f>
        <v>152.99</v>
      </c>
      <c r="E21" s="22">
        <f>+'EST. MCDO'!G24</f>
        <v>2663.13</v>
      </c>
      <c r="F21" s="22">
        <f t="shared" si="0"/>
        <v>407432.26</v>
      </c>
    </row>
    <row r="22" spans="1:8" s="4" customFormat="1" x14ac:dyDescent="0.25">
      <c r="A22" s="13"/>
      <c r="B22" s="45" t="s">
        <v>41</v>
      </c>
      <c r="C22" s="20"/>
      <c r="D22" s="21"/>
      <c r="E22" s="22"/>
      <c r="F22" s="23">
        <f>SUM(F20:F21)</f>
        <v>442340.66000000003</v>
      </c>
    </row>
    <row r="23" spans="1:8" s="4" customFormat="1" x14ac:dyDescent="0.25">
      <c r="A23" s="13"/>
      <c r="B23" s="18"/>
      <c r="C23" s="20"/>
      <c r="D23" s="21"/>
      <c r="E23" s="22"/>
      <c r="F23" s="42"/>
    </row>
    <row r="24" spans="1:8" s="4" customFormat="1" x14ac:dyDescent="0.25">
      <c r="A24" s="13"/>
      <c r="B24" s="44" t="s">
        <v>38</v>
      </c>
      <c r="C24" s="20"/>
      <c r="D24" s="21"/>
      <c r="E24" s="22"/>
      <c r="F24" s="42"/>
    </row>
    <row r="25" spans="1:8" s="4" customFormat="1" ht="56.25" x14ac:dyDescent="0.25">
      <c r="A25" s="13" t="s">
        <v>40</v>
      </c>
      <c r="B25" s="58" t="s">
        <v>45</v>
      </c>
      <c r="C25" s="57" t="s">
        <v>13</v>
      </c>
      <c r="D25" s="16">
        <f>'7.2 SD'!D21+'7.1 L'!D21</f>
        <v>75</v>
      </c>
      <c r="E25" s="17">
        <f>+EST.MCDO.PIN.!G23</f>
        <v>116.69</v>
      </c>
      <c r="F25" s="17">
        <f>+ROUND(D25*E25,2)</f>
        <v>8751.75</v>
      </c>
    </row>
    <row r="26" spans="1:8" s="4" customFormat="1" x14ac:dyDescent="0.25">
      <c r="A26" s="13"/>
      <c r="B26" s="45" t="s">
        <v>42</v>
      </c>
      <c r="C26" s="20"/>
      <c r="D26" s="21"/>
      <c r="E26" s="22"/>
      <c r="F26" s="23">
        <f>SUM(F25)</f>
        <v>8751.75</v>
      </c>
    </row>
    <row r="27" spans="1:8" s="4" customFormat="1" x14ac:dyDescent="0.25">
      <c r="A27" s="13"/>
      <c r="B27" s="12"/>
      <c r="C27" s="20"/>
      <c r="D27" s="21"/>
      <c r="E27" s="22"/>
      <c r="F27" s="42"/>
    </row>
    <row r="28" spans="1:8" s="4" customFormat="1" x14ac:dyDescent="0.25">
      <c r="A28" s="13"/>
      <c r="B28" s="12"/>
      <c r="C28" s="20"/>
      <c r="D28" s="21"/>
      <c r="E28" s="22"/>
      <c r="F28" s="24"/>
    </row>
    <row r="29" spans="1:8" x14ac:dyDescent="0.25">
      <c r="E29" s="26" t="s">
        <v>18</v>
      </c>
      <c r="F29" s="23">
        <f>+F18+F22+F26</f>
        <v>454879.41000000003</v>
      </c>
    </row>
    <row r="30" spans="1:8" x14ac:dyDescent="0.25">
      <c r="E30" s="26" t="s">
        <v>19</v>
      </c>
      <c r="F30" s="24">
        <f>+ROUND(F29*0.16,2)</f>
        <v>72780.710000000006</v>
      </c>
    </row>
    <row r="31" spans="1:8" x14ac:dyDescent="0.25">
      <c r="E31" s="26" t="s">
        <v>20</v>
      </c>
      <c r="F31" s="23">
        <f>+F29+F30</f>
        <v>527660.12</v>
      </c>
      <c r="H31" s="27"/>
    </row>
    <row r="32" spans="1:8" x14ac:dyDescent="0.25">
      <c r="B32" s="28"/>
      <c r="F32" s="22"/>
      <c r="H32" s="29"/>
    </row>
    <row r="33" spans="1:6" x14ac:dyDescent="0.25">
      <c r="F33" s="22"/>
    </row>
    <row r="34" spans="1:6" x14ac:dyDescent="0.2">
      <c r="A34" s="73" t="s">
        <v>58</v>
      </c>
      <c r="B34" s="73"/>
      <c r="C34" s="73"/>
      <c r="E34" s="73" t="s">
        <v>37</v>
      </c>
      <c r="F34" s="73"/>
    </row>
    <row r="35" spans="1:6" x14ac:dyDescent="0.2">
      <c r="A35" s="73" t="s">
        <v>59</v>
      </c>
      <c r="B35" s="73"/>
      <c r="C35" s="73"/>
      <c r="E35" s="73" t="s">
        <v>36</v>
      </c>
      <c r="F35" s="73"/>
    </row>
    <row r="38" spans="1:6" x14ac:dyDescent="0.2">
      <c r="A38" s="70"/>
      <c r="B38" s="70"/>
      <c r="C38" s="70"/>
      <c r="D38" s="70"/>
      <c r="E38" s="70"/>
      <c r="F38" s="70"/>
    </row>
    <row r="39" spans="1:6" x14ac:dyDescent="0.2">
      <c r="A39" s="70"/>
      <c r="B39" s="70"/>
      <c r="C39" s="70"/>
      <c r="D39" s="70"/>
      <c r="E39" s="70"/>
      <c r="F39" s="70"/>
    </row>
    <row r="40" spans="1:6" x14ac:dyDescent="0.2">
      <c r="A40" s="30"/>
      <c r="B40" s="30"/>
      <c r="D40" s="43"/>
      <c r="E40" s="71"/>
      <c r="F40" s="71"/>
    </row>
    <row r="41" spans="1:6" x14ac:dyDescent="0.2">
      <c r="A41" s="30"/>
      <c r="B41" s="30"/>
      <c r="D41" s="43"/>
      <c r="E41" s="71"/>
      <c r="F41" s="71"/>
    </row>
  </sheetData>
  <mergeCells count="11">
    <mergeCell ref="A38:F38"/>
    <mergeCell ref="A39:F39"/>
    <mergeCell ref="E40:F40"/>
    <mergeCell ref="E41:F41"/>
    <mergeCell ref="A1:F1"/>
    <mergeCell ref="B9:F9"/>
    <mergeCell ref="A12:F12"/>
    <mergeCell ref="A34:C34"/>
    <mergeCell ref="E34:F34"/>
    <mergeCell ref="A35:C35"/>
    <mergeCell ref="E35:F35"/>
  </mergeCells>
  <conditionalFormatting sqref="E34:E35">
    <cfRule type="cellIs" dxfId="2" priority="1" operator="lessThanOrEqual">
      <formula>0</formula>
    </cfRule>
  </conditionalFormatting>
  <printOptions horizontalCentered="1"/>
  <pageMargins left="0.39370078740157483" right="0.39370078740157483" top="0.74803149606299213" bottom="0.74803149606299213" header="0.31496062992125984" footer="0.31496062992125984"/>
  <pageSetup scale="85" orientation="portrait" r:id="rId1"/>
  <headerFooter>
    <oddHeader>&amp;R&amp;"Arial,Normal"&amp;8&amp;D</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66"/>
  </sheetPr>
  <dimension ref="A1:H41"/>
  <sheetViews>
    <sheetView workbookViewId="0">
      <selection activeCell="B15" sqref="B15"/>
    </sheetView>
  </sheetViews>
  <sheetFormatPr baseColWidth="10" defaultRowHeight="15" x14ac:dyDescent="0.25"/>
  <cols>
    <col min="1" max="1" width="13" style="25" customWidth="1"/>
    <col min="2" max="2" width="45.7109375" style="25" customWidth="1"/>
    <col min="3" max="3" width="8.7109375" style="25" customWidth="1"/>
    <col min="4" max="5" width="13.42578125" style="25" customWidth="1"/>
    <col min="6" max="6" width="15.28515625" style="25" customWidth="1"/>
    <col min="7" max="7" width="11.42578125" style="25"/>
    <col min="8" max="8" width="12" style="25" bestFit="1" customWidth="1"/>
    <col min="9" max="16384" width="11.42578125" style="25"/>
  </cols>
  <sheetData>
    <row r="1" spans="1:6" s="4" customFormat="1" ht="18.75" x14ac:dyDescent="0.25">
      <c r="A1" s="67" t="s">
        <v>0</v>
      </c>
      <c r="B1" s="67"/>
      <c r="C1" s="67"/>
      <c r="D1" s="67"/>
      <c r="E1" s="67"/>
      <c r="F1" s="67"/>
    </row>
    <row r="2" spans="1:6" s="4" customFormat="1" x14ac:dyDescent="0.25">
      <c r="F2" s="5"/>
    </row>
    <row r="3" spans="1:6" s="4" customFormat="1" x14ac:dyDescent="0.25">
      <c r="F3" s="5"/>
    </row>
    <row r="4" spans="1:6" s="4" customFormat="1" x14ac:dyDescent="0.25">
      <c r="F4" s="5"/>
    </row>
    <row r="5" spans="1:6" s="4" customFormat="1" x14ac:dyDescent="0.25">
      <c r="F5" s="5"/>
    </row>
    <row r="6" spans="1:6" s="4" customFormat="1" x14ac:dyDescent="0.25">
      <c r="F6" s="5"/>
    </row>
    <row r="7" spans="1:6" s="4" customFormat="1" x14ac:dyDescent="0.25">
      <c r="F7" s="5"/>
    </row>
    <row r="8" spans="1:6" s="4" customFormat="1" x14ac:dyDescent="0.25">
      <c r="F8" s="5"/>
    </row>
    <row r="9" spans="1:6" s="4" customFormat="1" ht="48.75" customHeight="1" x14ac:dyDescent="0.25">
      <c r="A9" s="4" t="s">
        <v>1</v>
      </c>
      <c r="B9" s="68" t="s">
        <v>80</v>
      </c>
      <c r="C9" s="68"/>
      <c r="D9" s="68"/>
      <c r="E9" s="68"/>
      <c r="F9" s="68"/>
    </row>
    <row r="10" spans="1:6" s="4" customFormat="1" x14ac:dyDescent="0.25">
      <c r="A10" s="4" t="s">
        <v>2</v>
      </c>
      <c r="B10" s="6" t="s">
        <v>62</v>
      </c>
      <c r="D10" s="6"/>
      <c r="F10" s="5"/>
    </row>
    <row r="11" spans="1:6" s="4" customFormat="1" ht="15.75" thickBot="1" x14ac:dyDescent="0.3">
      <c r="F11" s="5"/>
    </row>
    <row r="12" spans="1:6" s="4" customFormat="1" ht="22.5" customHeight="1" thickTop="1" x14ac:dyDescent="0.25">
      <c r="A12" s="72" t="s">
        <v>3</v>
      </c>
      <c r="B12" s="72"/>
      <c r="C12" s="72"/>
      <c r="D12" s="72"/>
      <c r="E12" s="72"/>
      <c r="F12" s="72"/>
    </row>
    <row r="13" spans="1:6" s="4" customFormat="1" ht="8.25" customHeight="1" thickBot="1" x14ac:dyDescent="0.3">
      <c r="A13" s="7"/>
      <c r="B13" s="7"/>
      <c r="C13" s="7"/>
      <c r="D13" s="7"/>
      <c r="E13" s="7"/>
      <c r="F13" s="7"/>
    </row>
    <row r="14" spans="1:6" s="4" customFormat="1" ht="16.5" thickTop="1" thickBot="1" x14ac:dyDescent="0.3">
      <c r="A14" s="8" t="s">
        <v>4</v>
      </c>
      <c r="B14" s="9" t="s">
        <v>5</v>
      </c>
      <c r="C14" s="10" t="s">
        <v>6</v>
      </c>
      <c r="D14" s="10" t="s">
        <v>7</v>
      </c>
      <c r="E14" s="10" t="s">
        <v>8</v>
      </c>
      <c r="F14" s="10" t="s">
        <v>9</v>
      </c>
    </row>
    <row r="15" spans="1:6" s="4" customFormat="1" ht="15.75" thickTop="1" x14ac:dyDescent="0.25">
      <c r="A15" s="11"/>
      <c r="B15" s="11"/>
      <c r="C15" s="11"/>
      <c r="D15" s="11"/>
      <c r="E15" s="11"/>
      <c r="F15" s="11"/>
    </row>
    <row r="16" spans="1:6" s="4" customFormat="1" x14ac:dyDescent="0.25">
      <c r="A16" s="51"/>
      <c r="B16" s="44" t="s">
        <v>53</v>
      </c>
      <c r="C16" s="51"/>
      <c r="D16" s="51"/>
      <c r="E16" s="51"/>
      <c r="F16" s="51"/>
    </row>
    <row r="17" spans="1:8" s="4" customFormat="1" ht="157.5" x14ac:dyDescent="0.25">
      <c r="A17" s="13" t="s">
        <v>54</v>
      </c>
      <c r="B17" s="58" t="s">
        <v>55</v>
      </c>
      <c r="C17" s="57" t="s">
        <v>56</v>
      </c>
      <c r="D17" s="16">
        <v>1</v>
      </c>
      <c r="E17" s="17">
        <v>3787</v>
      </c>
      <c r="F17" s="59">
        <f>+ROUND(D17*E17,2)</f>
        <v>3787</v>
      </c>
    </row>
    <row r="18" spans="1:8" s="4" customFormat="1" x14ac:dyDescent="0.25">
      <c r="A18" s="47"/>
      <c r="B18" s="45" t="s">
        <v>57</v>
      </c>
      <c r="C18" s="47"/>
      <c r="D18" s="47"/>
      <c r="E18" s="47"/>
      <c r="F18" s="46">
        <f>SUM(F17)</f>
        <v>3787</v>
      </c>
    </row>
    <row r="19" spans="1:8" s="4" customFormat="1" ht="15.75" x14ac:dyDescent="0.25">
      <c r="A19" s="19"/>
      <c r="B19" s="44" t="s">
        <v>10</v>
      </c>
      <c r="C19" s="19"/>
      <c r="D19" s="19"/>
      <c r="E19" s="19"/>
      <c r="F19" s="19"/>
    </row>
    <row r="20" spans="1:8" s="4" customFormat="1" ht="45" x14ac:dyDescent="0.25">
      <c r="A20" s="13" t="s">
        <v>11</v>
      </c>
      <c r="B20" s="58" t="s">
        <v>12</v>
      </c>
      <c r="C20" s="20" t="s">
        <v>13</v>
      </c>
      <c r="D20" s="21">
        <v>1869.29</v>
      </c>
      <c r="E20" s="22">
        <f>+'EST. MCDO'!G22</f>
        <v>13.69</v>
      </c>
      <c r="F20" s="22">
        <f t="shared" ref="F20:F21" si="0">+ROUND(D20*E20,2)</f>
        <v>25590.58</v>
      </c>
    </row>
    <row r="21" spans="1:8" s="4" customFormat="1" ht="67.5" x14ac:dyDescent="0.25">
      <c r="A21" s="13" t="s">
        <v>14</v>
      </c>
      <c r="B21" s="58" t="s">
        <v>15</v>
      </c>
      <c r="C21" s="20" t="s">
        <v>16</v>
      </c>
      <c r="D21" s="21">
        <f>'1.1 ST'!D18+'6.STA.RITA'!D18</f>
        <v>112.15</v>
      </c>
      <c r="E21" s="22">
        <f>+'EST. MCDO'!G24</f>
        <v>2663.13</v>
      </c>
      <c r="F21" s="22">
        <f t="shared" si="0"/>
        <v>298670.03000000003</v>
      </c>
    </row>
    <row r="22" spans="1:8" s="4" customFormat="1" x14ac:dyDescent="0.25">
      <c r="A22" s="13"/>
      <c r="B22" s="45" t="s">
        <v>41</v>
      </c>
      <c r="C22" s="20"/>
      <c r="D22" s="21"/>
      <c r="E22" s="22"/>
      <c r="F22" s="23">
        <f>SUM(F20:F21)</f>
        <v>324260.61000000004</v>
      </c>
    </row>
    <row r="23" spans="1:8" s="4" customFormat="1" x14ac:dyDescent="0.25">
      <c r="A23" s="13"/>
      <c r="B23" s="18"/>
      <c r="C23" s="20"/>
      <c r="D23" s="21"/>
      <c r="E23" s="22"/>
      <c r="F23" s="42"/>
    </row>
    <row r="24" spans="1:8" s="4" customFormat="1" x14ac:dyDescent="0.25">
      <c r="A24" s="13"/>
      <c r="B24" s="44" t="s">
        <v>38</v>
      </c>
      <c r="C24" s="20"/>
      <c r="D24" s="21"/>
      <c r="E24" s="22"/>
      <c r="F24" s="42"/>
    </row>
    <row r="25" spans="1:8" s="4" customFormat="1" ht="56.25" x14ac:dyDescent="0.25">
      <c r="A25" s="13" t="s">
        <v>40</v>
      </c>
      <c r="B25" s="58" t="s">
        <v>45</v>
      </c>
      <c r="C25" s="57" t="s">
        <v>13</v>
      </c>
      <c r="D25" s="16">
        <f>'1.1 ST'!D22+'6.STA.RITA'!D22</f>
        <v>43</v>
      </c>
      <c r="E25" s="17">
        <f>+EST.MCDO.PIN.!G23</f>
        <v>116.69</v>
      </c>
      <c r="F25" s="17">
        <f>+ROUND(D25*E25,2)</f>
        <v>5017.67</v>
      </c>
    </row>
    <row r="26" spans="1:8" s="4" customFormat="1" x14ac:dyDescent="0.25">
      <c r="A26" s="13"/>
      <c r="B26" s="45" t="s">
        <v>42</v>
      </c>
      <c r="C26" s="20"/>
      <c r="D26" s="21"/>
      <c r="E26" s="22"/>
      <c r="F26" s="23">
        <f>SUM(F25)</f>
        <v>5017.67</v>
      </c>
    </row>
    <row r="27" spans="1:8" s="4" customFormat="1" x14ac:dyDescent="0.25">
      <c r="A27" s="13"/>
      <c r="B27" s="12"/>
      <c r="C27" s="20"/>
      <c r="D27" s="21"/>
      <c r="E27" s="22"/>
      <c r="F27" s="42"/>
    </row>
    <row r="28" spans="1:8" s="4" customFormat="1" x14ac:dyDescent="0.25">
      <c r="A28" s="13"/>
      <c r="B28" s="12"/>
      <c r="C28" s="20"/>
      <c r="D28" s="21"/>
      <c r="E28" s="22"/>
      <c r="F28" s="24"/>
    </row>
    <row r="29" spans="1:8" x14ac:dyDescent="0.25">
      <c r="E29" s="26" t="s">
        <v>18</v>
      </c>
      <c r="F29" s="23">
        <f>+F18+F22+F26</f>
        <v>333065.28000000003</v>
      </c>
    </row>
    <row r="30" spans="1:8" x14ac:dyDescent="0.25">
      <c r="E30" s="26" t="s">
        <v>19</v>
      </c>
      <c r="F30" s="24">
        <f>+ROUND(F29*0.16,2)</f>
        <v>53290.44</v>
      </c>
    </row>
    <row r="31" spans="1:8" x14ac:dyDescent="0.25">
      <c r="E31" s="26" t="s">
        <v>20</v>
      </c>
      <c r="F31" s="23">
        <f>+F29+F30</f>
        <v>386355.72000000003</v>
      </c>
      <c r="H31" s="27"/>
    </row>
    <row r="32" spans="1:8" x14ac:dyDescent="0.25">
      <c r="B32" s="28"/>
      <c r="F32" s="22"/>
      <c r="H32" s="29"/>
    </row>
    <row r="33" spans="1:6" x14ac:dyDescent="0.25">
      <c r="F33" s="22"/>
    </row>
    <row r="34" spans="1:6" x14ac:dyDescent="0.2">
      <c r="A34" s="73" t="s">
        <v>58</v>
      </c>
      <c r="B34" s="73"/>
      <c r="C34" s="73"/>
      <c r="E34" s="73" t="s">
        <v>37</v>
      </c>
      <c r="F34" s="73"/>
    </row>
    <row r="35" spans="1:6" x14ac:dyDescent="0.2">
      <c r="A35" s="73" t="s">
        <v>59</v>
      </c>
      <c r="B35" s="73"/>
      <c r="C35" s="73"/>
      <c r="E35" s="73" t="s">
        <v>36</v>
      </c>
      <c r="F35" s="73"/>
    </row>
    <row r="38" spans="1:6" x14ac:dyDescent="0.2">
      <c r="A38" s="70"/>
      <c r="B38" s="70"/>
      <c r="C38" s="70"/>
      <c r="D38" s="70"/>
      <c r="E38" s="70"/>
      <c r="F38" s="70"/>
    </row>
    <row r="39" spans="1:6" x14ac:dyDescent="0.2">
      <c r="A39" s="70"/>
      <c r="B39" s="70"/>
      <c r="C39" s="70"/>
      <c r="D39" s="70"/>
      <c r="E39" s="70"/>
      <c r="F39" s="70"/>
    </row>
    <row r="40" spans="1:6" x14ac:dyDescent="0.2">
      <c r="A40" s="30"/>
      <c r="B40" s="30"/>
      <c r="D40" s="43"/>
      <c r="E40" s="71"/>
      <c r="F40" s="71"/>
    </row>
    <row r="41" spans="1:6" x14ac:dyDescent="0.2">
      <c r="A41" s="30"/>
      <c r="B41" s="30"/>
      <c r="D41" s="43"/>
      <c r="E41" s="71"/>
      <c r="F41" s="71"/>
    </row>
  </sheetData>
  <mergeCells count="11">
    <mergeCell ref="A38:F38"/>
    <mergeCell ref="A39:F39"/>
    <mergeCell ref="E40:F40"/>
    <mergeCell ref="E41:F41"/>
    <mergeCell ref="A1:F1"/>
    <mergeCell ref="B9:F9"/>
    <mergeCell ref="A12:F12"/>
    <mergeCell ref="A34:C34"/>
    <mergeCell ref="E34:F34"/>
    <mergeCell ref="A35:C35"/>
    <mergeCell ref="E35:F35"/>
  </mergeCells>
  <conditionalFormatting sqref="E34:E35">
    <cfRule type="cellIs" dxfId="1" priority="1" operator="lessThanOrEqual">
      <formula>0</formula>
    </cfRule>
  </conditionalFormatting>
  <printOptions horizontalCentered="1"/>
  <pageMargins left="0.39370078740157483" right="0.39370078740157483" top="0.74803149606299213" bottom="0.74803149606299213" header="0.31496062992125984" footer="0.31496062992125984"/>
  <pageSetup scale="85" orientation="portrait" r:id="rId1"/>
  <headerFooter>
    <oddHeader>&amp;R&amp;"Arial,Normal"&amp;8&amp;D</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35"/>
  <sheetViews>
    <sheetView view="pageBreakPreview" topLeftCell="A4" zoomScaleNormal="100" zoomScaleSheetLayoutView="100" workbookViewId="0">
      <selection activeCell="A15" sqref="A15"/>
    </sheetView>
  </sheetViews>
  <sheetFormatPr baseColWidth="10" defaultRowHeight="15" x14ac:dyDescent="0.25"/>
  <cols>
    <col min="1" max="1" width="13" style="25" customWidth="1"/>
    <col min="2" max="2" width="45.7109375" style="25" customWidth="1"/>
    <col min="3" max="3" width="8.7109375" style="25" customWidth="1"/>
    <col min="4" max="6" width="13.42578125" style="25" customWidth="1"/>
    <col min="7" max="7" width="15.28515625" style="25" customWidth="1"/>
    <col min="8" max="8" width="11.42578125" style="25"/>
    <col min="9" max="9" width="12" style="25" bestFit="1" customWidth="1"/>
    <col min="10" max="16384" width="11.42578125" style="25"/>
  </cols>
  <sheetData>
    <row r="1" spans="1:7" s="4" customFormat="1" ht="18.75" x14ac:dyDescent="0.25">
      <c r="A1" s="67" t="s">
        <v>0</v>
      </c>
      <c r="B1" s="67"/>
      <c r="C1" s="67"/>
      <c r="D1" s="67"/>
      <c r="E1" s="67"/>
      <c r="F1" s="67"/>
      <c r="G1" s="67"/>
    </row>
    <row r="2" spans="1:7" s="4" customFormat="1" x14ac:dyDescent="0.25">
      <c r="G2" s="5"/>
    </row>
    <row r="3" spans="1:7" s="4" customFormat="1" x14ac:dyDescent="0.25">
      <c r="G3" s="5"/>
    </row>
    <row r="4" spans="1:7" s="4" customFormat="1" x14ac:dyDescent="0.25">
      <c r="G4" s="5"/>
    </row>
    <row r="5" spans="1:7" s="4" customFormat="1" x14ac:dyDescent="0.25">
      <c r="G5" s="5"/>
    </row>
    <row r="6" spans="1:7" s="4" customFormat="1" x14ac:dyDescent="0.25">
      <c r="G6" s="5"/>
    </row>
    <row r="7" spans="1:7" s="4" customFormat="1" x14ac:dyDescent="0.25">
      <c r="G7" s="5"/>
    </row>
    <row r="8" spans="1:7" s="4" customFormat="1" x14ac:dyDescent="0.25">
      <c r="A8" s="4" t="s">
        <v>98</v>
      </c>
      <c r="B8" s="6" t="s">
        <v>99</v>
      </c>
      <c r="G8" s="5"/>
    </row>
    <row r="9" spans="1:7" s="4" customFormat="1" ht="48" customHeight="1" x14ac:dyDescent="0.25">
      <c r="A9" s="4" t="s">
        <v>1</v>
      </c>
      <c r="B9" s="68" t="s">
        <v>86</v>
      </c>
      <c r="C9" s="68"/>
      <c r="D9" s="68"/>
      <c r="E9" s="68"/>
      <c r="F9" s="68"/>
      <c r="G9" s="68"/>
    </row>
    <row r="10" spans="1:7" s="4" customFormat="1" x14ac:dyDescent="0.25">
      <c r="A10" s="4" t="s">
        <v>2</v>
      </c>
      <c r="B10" s="6" t="s">
        <v>62</v>
      </c>
      <c r="D10" s="6"/>
      <c r="G10" s="5"/>
    </row>
    <row r="11" spans="1:7" s="4" customFormat="1" x14ac:dyDescent="0.25">
      <c r="G11" s="5"/>
    </row>
    <row r="12" spans="1:7" s="4" customFormat="1" ht="22.5" customHeight="1" x14ac:dyDescent="0.2">
      <c r="A12" s="69" t="s">
        <v>91</v>
      </c>
      <c r="B12" s="69"/>
      <c r="C12" s="69"/>
      <c r="D12" s="69"/>
      <c r="E12" s="69"/>
      <c r="F12" s="69"/>
      <c r="G12" s="69"/>
    </row>
    <row r="13" spans="1:7" s="4" customFormat="1" ht="8.25" customHeight="1" thickBot="1" x14ac:dyDescent="0.3">
      <c r="A13" s="7"/>
      <c r="B13" s="7"/>
      <c r="C13" s="7"/>
      <c r="D13" s="7"/>
      <c r="E13" s="7"/>
      <c r="F13" s="7"/>
      <c r="G13" s="7"/>
    </row>
    <row r="14" spans="1:7" s="4" customFormat="1" ht="16.5" thickTop="1" thickBot="1" x14ac:dyDescent="0.3">
      <c r="A14" s="62" t="s">
        <v>4</v>
      </c>
      <c r="B14" s="63" t="s">
        <v>5</v>
      </c>
      <c r="C14" s="64" t="s">
        <v>6</v>
      </c>
      <c r="D14" s="64" t="s">
        <v>7</v>
      </c>
      <c r="E14" s="64" t="s">
        <v>92</v>
      </c>
      <c r="F14" s="64" t="s">
        <v>93</v>
      </c>
      <c r="G14" s="64" t="s">
        <v>9</v>
      </c>
    </row>
    <row r="15" spans="1:7" s="4" customFormat="1" ht="15.75" thickTop="1" x14ac:dyDescent="0.25">
      <c r="A15" s="11"/>
      <c r="B15" s="11"/>
      <c r="C15" s="11"/>
      <c r="D15" s="11"/>
      <c r="E15" s="11"/>
      <c r="F15" s="11"/>
      <c r="G15" s="11"/>
    </row>
    <row r="16" spans="1:7" s="4" customFormat="1" x14ac:dyDescent="0.25">
      <c r="A16" s="47"/>
      <c r="B16" s="44" t="s">
        <v>10</v>
      </c>
      <c r="C16" s="47"/>
      <c r="D16" s="47"/>
      <c r="E16" s="47"/>
      <c r="F16" s="47"/>
      <c r="G16" s="47"/>
    </row>
    <row r="17" spans="1:9" s="4" customFormat="1" ht="33.75" x14ac:dyDescent="0.25">
      <c r="A17" s="13" t="s">
        <v>11</v>
      </c>
      <c r="B17" s="14" t="s">
        <v>43</v>
      </c>
      <c r="C17" s="52" t="s">
        <v>13</v>
      </c>
      <c r="D17" s="48">
        <v>4382.92</v>
      </c>
      <c r="E17" s="49"/>
      <c r="F17" s="49"/>
      <c r="G17" s="49"/>
    </row>
    <row r="18" spans="1:9" s="4" customFormat="1" ht="67.5" x14ac:dyDescent="0.25">
      <c r="A18" s="13" t="s">
        <v>14</v>
      </c>
      <c r="B18" s="14" t="s">
        <v>44</v>
      </c>
      <c r="C18" s="52" t="s">
        <v>16</v>
      </c>
      <c r="D18" s="48">
        <v>262.97000000000003</v>
      </c>
      <c r="E18" s="49"/>
      <c r="F18" s="49"/>
      <c r="G18" s="49"/>
    </row>
    <row r="19" spans="1:9" s="4" customFormat="1" x14ac:dyDescent="0.25">
      <c r="A19" s="13"/>
      <c r="B19" s="45" t="s">
        <v>41</v>
      </c>
      <c r="C19" s="52"/>
      <c r="D19" s="48"/>
      <c r="E19" s="49"/>
      <c r="F19" s="49"/>
      <c r="G19" s="46"/>
    </row>
    <row r="20" spans="1:9" s="4" customFormat="1" x14ac:dyDescent="0.25">
      <c r="A20" s="13"/>
      <c r="B20" s="44" t="s">
        <v>38</v>
      </c>
      <c r="C20" s="52"/>
      <c r="D20" s="48"/>
      <c r="E20" s="49"/>
      <c r="F20" s="49"/>
      <c r="G20" s="53"/>
    </row>
    <row r="21" spans="1:9" s="4" customFormat="1" ht="56.25" x14ac:dyDescent="0.25">
      <c r="A21" s="13" t="s">
        <v>40</v>
      </c>
      <c r="B21" s="14" t="s">
        <v>45</v>
      </c>
      <c r="C21" s="15" t="s">
        <v>13</v>
      </c>
      <c r="D21" s="16">
        <f>56+16</f>
        <v>72</v>
      </c>
      <c r="E21" s="17"/>
      <c r="F21" s="17"/>
      <c r="G21" s="17"/>
    </row>
    <row r="22" spans="1:9" s="4" customFormat="1" x14ac:dyDescent="0.25">
      <c r="A22" s="13"/>
      <c r="B22" s="45" t="s">
        <v>42</v>
      </c>
      <c r="C22" s="52"/>
      <c r="D22" s="48"/>
      <c r="E22" s="49"/>
      <c r="F22" s="49"/>
      <c r="G22" s="46"/>
    </row>
    <row r="23" spans="1:9" s="4" customFormat="1" x14ac:dyDescent="0.25">
      <c r="A23" s="13"/>
      <c r="B23" s="18"/>
      <c r="C23" s="20"/>
      <c r="D23" s="21"/>
      <c r="E23" s="22"/>
      <c r="F23" s="22"/>
      <c r="G23" s="42"/>
    </row>
    <row r="24" spans="1:9" x14ac:dyDescent="0.25">
      <c r="E24" s="26"/>
      <c r="F24" s="26"/>
      <c r="G24" s="23"/>
    </row>
    <row r="25" spans="1:9" x14ac:dyDescent="0.25">
      <c r="F25" s="65" t="s">
        <v>94</v>
      </c>
      <c r="G25" s="24"/>
    </row>
    <row r="26" spans="1:9" x14ac:dyDescent="0.25">
      <c r="F26" s="65" t="s">
        <v>19</v>
      </c>
      <c r="G26" s="23"/>
      <c r="I26" s="27"/>
    </row>
    <row r="27" spans="1:9" x14ac:dyDescent="0.25">
      <c r="F27" s="65" t="s">
        <v>20</v>
      </c>
      <c r="G27" s="42"/>
      <c r="I27" s="27"/>
    </row>
    <row r="28" spans="1:9" x14ac:dyDescent="0.25">
      <c r="C28" s="28"/>
      <c r="F28" s="65" t="s">
        <v>95</v>
      </c>
      <c r="G28" s="42"/>
      <c r="I28" s="27"/>
    </row>
    <row r="29" spans="1:9" x14ac:dyDescent="0.15">
      <c r="B29" s="66" t="s">
        <v>96</v>
      </c>
      <c r="C29" s="28"/>
      <c r="G29" s="42"/>
      <c r="I29" s="27"/>
    </row>
    <row r="30" spans="1:9" x14ac:dyDescent="0.15">
      <c r="B30" s="66" t="s">
        <v>97</v>
      </c>
      <c r="C30" s="28"/>
      <c r="G30" s="42"/>
      <c r="I30" s="27"/>
    </row>
    <row r="31" spans="1:9" x14ac:dyDescent="0.25">
      <c r="E31" s="26"/>
      <c r="F31" s="26"/>
      <c r="G31" s="42"/>
      <c r="I31" s="27"/>
    </row>
    <row r="32" spans="1:9" x14ac:dyDescent="0.25">
      <c r="B32" s="28"/>
      <c r="G32" s="22"/>
      <c r="I32" s="29"/>
    </row>
    <row r="33" spans="7:7" x14ac:dyDescent="0.25">
      <c r="G33" s="22"/>
    </row>
    <row r="34" spans="7:7" x14ac:dyDescent="0.25">
      <c r="G34" s="22"/>
    </row>
    <row r="35" spans="7:7" x14ac:dyDescent="0.25">
      <c r="G35" s="22"/>
    </row>
  </sheetData>
  <mergeCells count="3">
    <mergeCell ref="A1:G1"/>
    <mergeCell ref="B9:G9"/>
    <mergeCell ref="A12:G12"/>
  </mergeCells>
  <pageMargins left="0.31496062992125984" right="0.31496062992125984" top="0.74803149606299213" bottom="0.74803149606299213" header="0.31496062992125984" footer="0.31496062992125984"/>
  <pageSetup scale="80"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66"/>
  </sheetPr>
  <dimension ref="A1:H44"/>
  <sheetViews>
    <sheetView workbookViewId="0">
      <selection activeCell="B10" sqref="B10"/>
    </sheetView>
  </sheetViews>
  <sheetFormatPr baseColWidth="10" defaultRowHeight="15" x14ac:dyDescent="0.25"/>
  <cols>
    <col min="1" max="1" width="13" style="25" customWidth="1"/>
    <col min="2" max="2" width="45.7109375" style="25" customWidth="1"/>
    <col min="3" max="3" width="11.42578125" style="25"/>
    <col min="4" max="5" width="13.42578125" style="25" customWidth="1"/>
    <col min="6" max="6" width="15.28515625" style="25" customWidth="1"/>
    <col min="7" max="7" width="11.42578125" style="25"/>
    <col min="8" max="8" width="15.140625" style="25" bestFit="1" customWidth="1"/>
    <col min="9" max="16384" width="11.42578125" style="25"/>
  </cols>
  <sheetData>
    <row r="1" spans="1:6" s="4" customFormat="1" ht="18.75" x14ac:dyDescent="0.25">
      <c r="A1" s="67" t="s">
        <v>0</v>
      </c>
      <c r="B1" s="67"/>
      <c r="C1" s="67"/>
      <c r="D1" s="67"/>
      <c r="E1" s="67"/>
      <c r="F1" s="67"/>
    </row>
    <row r="2" spans="1:6" s="4" customFormat="1" x14ac:dyDescent="0.25">
      <c r="F2" s="5"/>
    </row>
    <row r="3" spans="1:6" s="4" customFormat="1" x14ac:dyDescent="0.25">
      <c r="F3" s="5"/>
    </row>
    <row r="4" spans="1:6" s="4" customFormat="1" x14ac:dyDescent="0.25">
      <c r="F4" s="5"/>
    </row>
    <row r="5" spans="1:6" s="4" customFormat="1" x14ac:dyDescent="0.25">
      <c r="F5" s="5"/>
    </row>
    <row r="6" spans="1:6" s="4" customFormat="1" x14ac:dyDescent="0.25">
      <c r="F6" s="5"/>
    </row>
    <row r="7" spans="1:6" s="4" customFormat="1" x14ac:dyDescent="0.25">
      <c r="F7" s="5"/>
    </row>
    <row r="8" spans="1:6" s="4" customFormat="1" x14ac:dyDescent="0.25">
      <c r="F8" s="5"/>
    </row>
    <row r="9" spans="1:6" s="4" customFormat="1" ht="48.75" customHeight="1" x14ac:dyDescent="0.25">
      <c r="A9" s="4" t="s">
        <v>1</v>
      </c>
      <c r="B9" s="68" t="s">
        <v>89</v>
      </c>
      <c r="C9" s="68"/>
      <c r="D9" s="68"/>
      <c r="E9" s="68"/>
      <c r="F9" s="68"/>
    </row>
    <row r="10" spans="1:6" s="4" customFormat="1" x14ac:dyDescent="0.25">
      <c r="A10" s="4" t="s">
        <v>2</v>
      </c>
      <c r="B10" s="6" t="s">
        <v>62</v>
      </c>
      <c r="D10" s="6"/>
      <c r="F10" s="5"/>
    </row>
    <row r="11" spans="1:6" s="4" customFormat="1" ht="15.75" thickBot="1" x14ac:dyDescent="0.3">
      <c r="F11" s="5"/>
    </row>
    <row r="12" spans="1:6" s="4" customFormat="1" ht="22.5" customHeight="1" thickTop="1" x14ac:dyDescent="0.25">
      <c r="A12" s="72" t="s">
        <v>3</v>
      </c>
      <c r="B12" s="72"/>
      <c r="C12" s="72"/>
      <c r="D12" s="72"/>
      <c r="E12" s="72"/>
      <c r="F12" s="72"/>
    </row>
    <row r="13" spans="1:6" s="4" customFormat="1" ht="8.25" customHeight="1" thickBot="1" x14ac:dyDescent="0.3">
      <c r="A13" s="7"/>
      <c r="B13" s="7"/>
      <c r="C13" s="7"/>
      <c r="D13" s="7"/>
      <c r="E13" s="7"/>
      <c r="F13" s="7"/>
    </row>
    <row r="14" spans="1:6" s="4" customFormat="1" ht="16.5" thickTop="1" thickBot="1" x14ac:dyDescent="0.3">
      <c r="A14" s="8" t="s">
        <v>4</v>
      </c>
      <c r="B14" s="9" t="s">
        <v>5</v>
      </c>
      <c r="C14" s="10" t="s">
        <v>6</v>
      </c>
      <c r="D14" s="10" t="s">
        <v>7</v>
      </c>
      <c r="E14" s="10" t="s">
        <v>8</v>
      </c>
      <c r="F14" s="10" t="s">
        <v>9</v>
      </c>
    </row>
    <row r="15" spans="1:6" s="4" customFormat="1" ht="15.75" thickTop="1" x14ac:dyDescent="0.25">
      <c r="A15" s="11"/>
      <c r="B15" s="11"/>
      <c r="C15" s="11"/>
      <c r="D15" s="11"/>
      <c r="E15" s="11"/>
      <c r="F15" s="11"/>
    </row>
    <row r="16" spans="1:6" s="4" customFormat="1" x14ac:dyDescent="0.25">
      <c r="A16" s="47"/>
      <c r="B16" s="44" t="s">
        <v>10</v>
      </c>
      <c r="C16" s="47"/>
      <c r="D16" s="47"/>
      <c r="E16" s="47"/>
      <c r="F16" s="47"/>
    </row>
    <row r="17" spans="1:8" s="4" customFormat="1" ht="33.75" x14ac:dyDescent="0.25">
      <c r="A17" s="13" t="s">
        <v>11</v>
      </c>
      <c r="B17" s="14" t="s">
        <v>46</v>
      </c>
      <c r="C17" s="52" t="s">
        <v>13</v>
      </c>
      <c r="D17" s="48">
        <v>918.75900000000001</v>
      </c>
      <c r="E17" s="49">
        <f>+'EST. MCDO'!G22</f>
        <v>13.69</v>
      </c>
      <c r="F17" s="17">
        <f t="shared" ref="F17:F18" si="0">+ROUND(D17*E17,2)</f>
        <v>12577.81</v>
      </c>
    </row>
    <row r="18" spans="1:8" s="4" customFormat="1" ht="67.5" x14ac:dyDescent="0.25">
      <c r="A18" s="13" t="s">
        <v>14</v>
      </c>
      <c r="B18" s="14" t="s">
        <v>44</v>
      </c>
      <c r="C18" s="52" t="s">
        <v>16</v>
      </c>
      <c r="D18" s="48">
        <v>55.12</v>
      </c>
      <c r="E18" s="49">
        <f>+'EST. MCDO'!G24</f>
        <v>2663.13</v>
      </c>
      <c r="F18" s="17">
        <f t="shared" si="0"/>
        <v>146791.73000000001</v>
      </c>
    </row>
    <row r="19" spans="1:8" s="4" customFormat="1" x14ac:dyDescent="0.25">
      <c r="A19" s="13"/>
      <c r="B19" s="45" t="s">
        <v>41</v>
      </c>
      <c r="C19" s="52"/>
      <c r="D19" s="48" t="s">
        <v>22</v>
      </c>
      <c r="E19" s="49"/>
      <c r="F19" s="46">
        <f>SUM(F17:F18)</f>
        <v>159369.54</v>
      </c>
    </row>
    <row r="20" spans="1:8" s="4" customFormat="1" x14ac:dyDescent="0.25">
      <c r="A20" s="13"/>
      <c r="B20" s="12"/>
      <c r="C20" s="52"/>
      <c r="D20" s="48"/>
      <c r="E20" s="49"/>
      <c r="F20" s="50"/>
    </row>
    <row r="21" spans="1:8" s="4" customFormat="1" x14ac:dyDescent="0.25">
      <c r="A21" s="13"/>
      <c r="B21" s="44" t="s">
        <v>38</v>
      </c>
      <c r="C21" s="52"/>
      <c r="D21" s="48"/>
      <c r="E21" s="49"/>
      <c r="F21" s="50"/>
    </row>
    <row r="22" spans="1:8" s="4" customFormat="1" ht="56.25" x14ac:dyDescent="0.25">
      <c r="A22" s="13" t="s">
        <v>40</v>
      </c>
      <c r="B22" s="14" t="s">
        <v>45</v>
      </c>
      <c r="C22" s="15" t="s">
        <v>13</v>
      </c>
      <c r="D22" s="16">
        <v>22</v>
      </c>
      <c r="E22" s="17">
        <f>+EST.MCDO.PIN.!G23</f>
        <v>116.69</v>
      </c>
      <c r="F22" s="17">
        <f t="shared" ref="F22" si="1">+ROUND(D22*E22,2)</f>
        <v>2567.1799999999998</v>
      </c>
    </row>
    <row r="23" spans="1:8" s="4" customFormat="1" x14ac:dyDescent="0.25">
      <c r="A23" s="13"/>
      <c r="B23" s="45" t="s">
        <v>42</v>
      </c>
      <c r="C23" s="52"/>
      <c r="D23" s="48"/>
      <c r="E23" s="49"/>
      <c r="F23" s="46">
        <f>SUM(F22)</f>
        <v>2567.1799999999998</v>
      </c>
    </row>
    <row r="24" spans="1:8" s="4" customFormat="1" x14ac:dyDescent="0.25">
      <c r="A24" s="13"/>
      <c r="B24" s="18"/>
      <c r="C24" s="20"/>
      <c r="D24" s="21"/>
      <c r="E24" s="22"/>
      <c r="F24" s="24"/>
    </row>
    <row r="25" spans="1:8" s="4" customFormat="1" x14ac:dyDescent="0.25">
      <c r="A25" s="13"/>
      <c r="B25" s="18"/>
      <c r="C25" s="20"/>
      <c r="D25" s="21"/>
      <c r="E25" s="22"/>
      <c r="F25" s="24"/>
    </row>
    <row r="26" spans="1:8" x14ac:dyDescent="0.25">
      <c r="E26" s="28" t="s">
        <v>18</v>
      </c>
      <c r="F26" s="23">
        <f>+F19+F23</f>
        <v>161936.72</v>
      </c>
    </row>
    <row r="27" spans="1:8" x14ac:dyDescent="0.25">
      <c r="E27" s="28" t="s">
        <v>19</v>
      </c>
      <c r="F27" s="24">
        <f>+ROUND(F26*0.16,2)</f>
        <v>25909.88</v>
      </c>
    </row>
    <row r="28" spans="1:8" x14ac:dyDescent="0.25">
      <c r="E28" s="28" t="s">
        <v>20</v>
      </c>
      <c r="F28" s="23">
        <f>+F26+F27</f>
        <v>187846.6</v>
      </c>
      <c r="H28" s="27"/>
    </row>
    <row r="29" spans="1:8" x14ac:dyDescent="0.25">
      <c r="E29" s="28"/>
      <c r="F29" s="42"/>
      <c r="H29" s="27"/>
    </row>
    <row r="30" spans="1:8" x14ac:dyDescent="0.25">
      <c r="E30" s="28"/>
      <c r="F30" s="42"/>
      <c r="H30" s="27"/>
    </row>
    <row r="31" spans="1:8" x14ac:dyDescent="0.25">
      <c r="E31" s="28"/>
      <c r="F31" s="42"/>
      <c r="H31" s="27"/>
    </row>
    <row r="32" spans="1:8" x14ac:dyDescent="0.25">
      <c r="E32" s="28"/>
      <c r="F32" s="42"/>
      <c r="H32" s="27"/>
    </row>
    <row r="33" spans="1:8" x14ac:dyDescent="0.25">
      <c r="E33" s="28"/>
      <c r="F33" s="42"/>
      <c r="H33" s="27"/>
    </row>
    <row r="34" spans="1:8" x14ac:dyDescent="0.25">
      <c r="B34" s="28"/>
      <c r="F34" s="22"/>
      <c r="H34" s="27"/>
    </row>
    <row r="35" spans="1:8" x14ac:dyDescent="0.25">
      <c r="F35" s="22"/>
      <c r="H35" s="27"/>
    </row>
    <row r="37" spans="1:8" x14ac:dyDescent="0.2">
      <c r="B37" s="30"/>
      <c r="C37" s="30"/>
      <c r="D37" s="30"/>
    </row>
    <row r="43" spans="1:8" x14ac:dyDescent="0.2">
      <c r="A43" s="73" t="s">
        <v>58</v>
      </c>
      <c r="B43" s="73"/>
      <c r="C43" s="73"/>
      <c r="E43" s="73" t="s">
        <v>37</v>
      </c>
      <c r="F43" s="73"/>
    </row>
    <row r="44" spans="1:8" x14ac:dyDescent="0.2">
      <c r="A44" s="73" t="s">
        <v>59</v>
      </c>
      <c r="B44" s="73"/>
      <c r="C44" s="73"/>
      <c r="E44" s="73" t="s">
        <v>36</v>
      </c>
      <c r="F44" s="73"/>
    </row>
  </sheetData>
  <mergeCells count="7">
    <mergeCell ref="A44:C44"/>
    <mergeCell ref="E44:F44"/>
    <mergeCell ref="E43:F43"/>
    <mergeCell ref="A1:F1"/>
    <mergeCell ref="B9:F9"/>
    <mergeCell ref="A12:F12"/>
    <mergeCell ref="A43:C43"/>
  </mergeCells>
  <conditionalFormatting sqref="E43:E44">
    <cfRule type="cellIs" dxfId="0" priority="1" operator="lessThanOrEqual">
      <formula>0</formula>
    </cfRule>
  </conditionalFormatting>
  <printOptions horizontalCentered="1"/>
  <pageMargins left="0.39370078740157483" right="0.39370078740157483" top="0.55118110236220474" bottom="0.74803149606299213" header="0.31496062992125984" footer="0.31496062992125984"/>
  <pageSetup scale="85" orientation="portrait" r:id="rId1"/>
  <headerFooter>
    <oddHeader>&amp;R&amp;"Arial,Normal"&amp;8&amp;D</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B10" sqref="B10"/>
    </sheetView>
  </sheetViews>
  <sheetFormatPr baseColWidth="10" defaultRowHeight="11.25" x14ac:dyDescent="0.25"/>
  <cols>
    <col min="1" max="1" width="10.85546875" style="31" customWidth="1"/>
    <col min="2" max="2" width="39.140625" style="31" customWidth="1"/>
    <col min="3" max="3" width="7.42578125" style="31" customWidth="1"/>
    <col min="4" max="4" width="11.42578125" style="31"/>
    <col min="5" max="5" width="14.28515625" style="31" customWidth="1"/>
    <col min="6" max="6" width="11.42578125" style="31"/>
    <col min="7" max="7" width="13.5703125" style="31" customWidth="1"/>
    <col min="8" max="16384" width="11.42578125" style="31"/>
  </cols>
  <sheetData>
    <row r="1" spans="1:7" ht="15.75" x14ac:dyDescent="0.25">
      <c r="A1" s="74" t="s">
        <v>0</v>
      </c>
      <c r="B1" s="74"/>
      <c r="C1" s="74"/>
      <c r="D1" s="74"/>
      <c r="E1" s="74"/>
      <c r="F1" s="74"/>
      <c r="G1" s="74"/>
    </row>
    <row r="2" spans="1:7" x14ac:dyDescent="0.25">
      <c r="G2" s="32"/>
    </row>
    <row r="11" spans="1:7" ht="34.5" customHeight="1" x14ac:dyDescent="0.25">
      <c r="A11" s="33" t="s">
        <v>1</v>
      </c>
      <c r="B11" s="75" t="e">
        <f>+#REF!</f>
        <v>#REF!</v>
      </c>
      <c r="C11" s="75"/>
      <c r="D11" s="75"/>
      <c r="E11" s="75"/>
      <c r="F11" s="75"/>
    </row>
    <row r="12" spans="1:7" x14ac:dyDescent="0.25">
      <c r="A12" s="33" t="s">
        <v>2</v>
      </c>
      <c r="B12" s="34" t="s">
        <v>62</v>
      </c>
      <c r="C12" s="34"/>
      <c r="D12" s="34"/>
      <c r="E12" s="34"/>
      <c r="F12" s="34"/>
    </row>
    <row r="13" spans="1:7" ht="12" thickBot="1" x14ac:dyDescent="0.3">
      <c r="A13" s="35"/>
    </row>
    <row r="14" spans="1:7" ht="12" thickTop="1" x14ac:dyDescent="0.25">
      <c r="A14" s="36"/>
      <c r="B14" s="36"/>
      <c r="C14" s="36"/>
      <c r="D14" s="36"/>
      <c r="E14" s="36"/>
      <c r="F14" s="36"/>
      <c r="G14" s="36"/>
    </row>
    <row r="15" spans="1:7" customFormat="1" ht="15" x14ac:dyDescent="0.25">
      <c r="A15" s="69" t="s">
        <v>23</v>
      </c>
      <c r="B15" s="69"/>
      <c r="C15" s="69"/>
      <c r="D15" s="69"/>
      <c r="E15" s="69"/>
      <c r="F15" s="69"/>
      <c r="G15" s="69"/>
    </row>
    <row r="16" spans="1:7" customFormat="1" ht="15.75" thickBot="1" x14ac:dyDescent="0.3">
      <c r="A16" s="30"/>
      <c r="B16" s="30"/>
      <c r="C16" s="30"/>
      <c r="D16" s="30"/>
      <c r="E16" s="30"/>
      <c r="F16" s="30"/>
    </row>
    <row r="17" spans="1:7" customFormat="1" ht="16.5" customHeight="1" thickTop="1" thickBot="1" x14ac:dyDescent="0.3">
      <c r="A17" s="76" t="s">
        <v>4</v>
      </c>
      <c r="B17" s="76" t="s">
        <v>5</v>
      </c>
      <c r="C17" s="76" t="s">
        <v>6</v>
      </c>
      <c r="D17" s="79" t="s">
        <v>61</v>
      </c>
      <c r="E17" s="80"/>
      <c r="F17" s="81"/>
      <c r="G17" s="82" t="s">
        <v>24</v>
      </c>
    </row>
    <row r="18" spans="1:7" customFormat="1" ht="16.5" thickTop="1" thickBot="1" x14ac:dyDescent="0.3">
      <c r="A18" s="77"/>
      <c r="B18" s="77"/>
      <c r="C18" s="77"/>
      <c r="D18" s="79" t="s">
        <v>25</v>
      </c>
      <c r="E18" s="80"/>
      <c r="F18" s="81"/>
      <c r="G18" s="83"/>
    </row>
    <row r="19" spans="1:7" customFormat="1" ht="46.5" thickTop="1" thickBot="1" x14ac:dyDescent="0.3">
      <c r="A19" s="78"/>
      <c r="B19" s="78"/>
      <c r="C19" s="78"/>
      <c r="D19" s="37" t="s">
        <v>26</v>
      </c>
      <c r="E19" s="37" t="s">
        <v>27</v>
      </c>
      <c r="F19" s="37" t="s">
        <v>28</v>
      </c>
      <c r="G19" s="84"/>
    </row>
    <row r="20" spans="1:7" ht="12" thickTop="1" x14ac:dyDescent="0.25"/>
    <row r="21" spans="1:7" x14ac:dyDescent="0.25">
      <c r="B21" s="38" t="s">
        <v>29</v>
      </c>
    </row>
    <row r="22" spans="1:7" ht="45" x14ac:dyDescent="0.25">
      <c r="A22" s="13" t="s">
        <v>11</v>
      </c>
      <c r="B22" s="14" t="s">
        <v>30</v>
      </c>
      <c r="C22" s="1" t="s">
        <v>13</v>
      </c>
      <c r="D22" s="56">
        <v>16.350000000000001</v>
      </c>
      <c r="E22" s="56">
        <v>12.46</v>
      </c>
      <c r="F22" s="56">
        <v>12.27</v>
      </c>
      <c r="G22" s="39">
        <f>ROUND(AVERAGE(D22:F22),2)</f>
        <v>13.69</v>
      </c>
    </row>
    <row r="23" spans="1:7" ht="45" x14ac:dyDescent="0.25">
      <c r="A23" s="13" t="s">
        <v>21</v>
      </c>
      <c r="B23" s="14" t="s">
        <v>31</v>
      </c>
      <c r="C23" s="1" t="s">
        <v>13</v>
      </c>
      <c r="D23" s="17">
        <v>17.45</v>
      </c>
      <c r="E23" s="17">
        <v>12.46</v>
      </c>
      <c r="F23" s="17">
        <v>12.75</v>
      </c>
      <c r="G23" s="39">
        <f t="shared" ref="G23:G24" si="0">ROUND(AVERAGE(D23:F23),2)</f>
        <v>14.22</v>
      </c>
    </row>
    <row r="24" spans="1:7" ht="78.75" x14ac:dyDescent="0.25">
      <c r="A24" s="13" t="s">
        <v>32</v>
      </c>
      <c r="B24" s="14" t="s">
        <v>33</v>
      </c>
      <c r="C24" s="1" t="s">
        <v>16</v>
      </c>
      <c r="D24" s="56">
        <v>2732</v>
      </c>
      <c r="E24" s="56">
        <v>2657.4</v>
      </c>
      <c r="F24" s="56">
        <v>2600</v>
      </c>
      <c r="G24" s="39">
        <f t="shared" si="0"/>
        <v>2663.13</v>
      </c>
    </row>
    <row r="25" spans="1:7" x14ac:dyDescent="0.25">
      <c r="B25" s="40"/>
      <c r="C25" s="3"/>
      <c r="D25" s="41"/>
      <c r="E25" s="41"/>
      <c r="F25" s="41"/>
      <c r="G25" s="41"/>
    </row>
    <row r="26" spans="1:7" x14ac:dyDescent="0.25">
      <c r="B26" s="40"/>
      <c r="C26" s="3"/>
      <c r="D26" s="41"/>
      <c r="E26" s="41"/>
      <c r="F26" s="41"/>
      <c r="G26" s="41"/>
    </row>
    <row r="27" spans="1:7" ht="33.75" x14ac:dyDescent="0.25">
      <c r="B27" s="40" t="s">
        <v>34</v>
      </c>
      <c r="C27" s="3"/>
      <c r="D27" s="41"/>
      <c r="E27" s="41"/>
      <c r="F27" s="41"/>
      <c r="G27" s="41"/>
    </row>
    <row r="28" spans="1:7" x14ac:dyDescent="0.25">
      <c r="B28" s="34" t="s">
        <v>35</v>
      </c>
      <c r="C28" s="3"/>
      <c r="D28" s="41"/>
      <c r="E28" s="41"/>
      <c r="F28" s="41"/>
      <c r="G28" s="41"/>
    </row>
    <row r="29" spans="1:7" x14ac:dyDescent="0.25">
      <c r="B29" s="40"/>
      <c r="C29" s="3"/>
      <c r="D29" s="41"/>
      <c r="E29" s="41"/>
      <c r="F29" s="41"/>
      <c r="G29" s="41"/>
    </row>
    <row r="30" spans="1:7" x14ac:dyDescent="0.25">
      <c r="B30" s="40"/>
      <c r="C30" s="3"/>
      <c r="D30" s="41"/>
      <c r="E30" s="41"/>
      <c r="F30" s="41"/>
      <c r="G30" s="41"/>
    </row>
    <row r="31" spans="1:7" x14ac:dyDescent="0.25">
      <c r="B31" s="40"/>
      <c r="C31" s="3"/>
      <c r="D31" s="41"/>
      <c r="E31" s="41"/>
      <c r="F31" s="41"/>
      <c r="G31" s="41"/>
    </row>
  </sheetData>
  <mergeCells count="9">
    <mergeCell ref="A1:G1"/>
    <mergeCell ref="B11:F11"/>
    <mergeCell ref="A15:G15"/>
    <mergeCell ref="A17:A19"/>
    <mergeCell ref="B17:B19"/>
    <mergeCell ref="C17:C19"/>
    <mergeCell ref="D17:F17"/>
    <mergeCell ref="G17:G19"/>
    <mergeCell ref="D18:F18"/>
  </mergeCells>
  <pageMargins left="0.7" right="0.7" top="0.75" bottom="0.75" header="0.3" footer="0.3"/>
  <pageSetup scale="8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B10" sqref="B10"/>
    </sheetView>
  </sheetViews>
  <sheetFormatPr baseColWidth="10" defaultRowHeight="11.25" x14ac:dyDescent="0.25"/>
  <cols>
    <col min="1" max="1" width="10.85546875" style="31" customWidth="1"/>
    <col min="2" max="2" width="36" style="31" customWidth="1"/>
    <col min="3" max="3" width="7.42578125" style="31" customWidth="1"/>
    <col min="4" max="4" width="11.42578125" style="31"/>
    <col min="5" max="5" width="14.28515625" style="31" customWidth="1"/>
    <col min="6" max="6" width="11.42578125" style="31"/>
    <col min="7" max="7" width="13.5703125" style="31" customWidth="1"/>
    <col min="8" max="16384" width="11.42578125" style="31"/>
  </cols>
  <sheetData>
    <row r="1" spans="1:7" ht="15.75" x14ac:dyDescent="0.25">
      <c r="A1" s="74" t="s">
        <v>0</v>
      </c>
      <c r="B1" s="74"/>
      <c r="C1" s="74"/>
      <c r="D1" s="74"/>
      <c r="E1" s="74"/>
      <c r="F1" s="74"/>
      <c r="G1" s="74"/>
    </row>
    <row r="2" spans="1:7" x14ac:dyDescent="0.25">
      <c r="G2" s="32"/>
    </row>
    <row r="11" spans="1:7" ht="33.75" customHeight="1" x14ac:dyDescent="0.25">
      <c r="A11" s="33" t="s">
        <v>1</v>
      </c>
      <c r="B11" s="75" t="e">
        <f>+'EST. MCDO'!B11:F11</f>
        <v>#REF!</v>
      </c>
      <c r="C11" s="75"/>
      <c r="D11" s="75"/>
      <c r="E11" s="75"/>
      <c r="F11" s="75"/>
    </row>
    <row r="12" spans="1:7" x14ac:dyDescent="0.25">
      <c r="A12" s="33" t="s">
        <v>2</v>
      </c>
      <c r="B12" s="34" t="str">
        <f>+'EST. MCDO'!B12</f>
        <v>GUADALUPE, ZAC.</v>
      </c>
      <c r="C12" s="34"/>
      <c r="D12" s="34"/>
      <c r="E12" s="34"/>
      <c r="F12" s="34"/>
    </row>
    <row r="13" spans="1:7" ht="12" thickBot="1" x14ac:dyDescent="0.3">
      <c r="A13" s="35"/>
    </row>
    <row r="14" spans="1:7" ht="12" thickTop="1" x14ac:dyDescent="0.25">
      <c r="A14" s="36"/>
      <c r="B14" s="36"/>
      <c r="C14" s="36"/>
      <c r="D14" s="36"/>
      <c r="E14" s="36"/>
      <c r="F14" s="36"/>
      <c r="G14" s="36"/>
    </row>
    <row r="15" spans="1:7" customFormat="1" ht="15" x14ac:dyDescent="0.25">
      <c r="A15" s="69" t="s">
        <v>23</v>
      </c>
      <c r="B15" s="69"/>
      <c r="C15" s="69"/>
      <c r="D15" s="69"/>
      <c r="E15" s="69"/>
      <c r="F15" s="69"/>
      <c r="G15" s="69"/>
    </row>
    <row r="16" spans="1:7" customFormat="1" ht="15.75" thickBot="1" x14ac:dyDescent="0.3">
      <c r="A16" s="30"/>
      <c r="B16" s="30"/>
      <c r="C16" s="30"/>
      <c r="D16" s="30"/>
      <c r="E16" s="30"/>
      <c r="F16" s="30"/>
    </row>
    <row r="17" spans="1:7" customFormat="1" ht="16.5" customHeight="1" thickTop="1" thickBot="1" x14ac:dyDescent="0.3">
      <c r="A17" s="76" t="s">
        <v>4</v>
      </c>
      <c r="B17" s="76" t="s">
        <v>5</v>
      </c>
      <c r="C17" s="76" t="s">
        <v>6</v>
      </c>
      <c r="D17" s="79" t="s">
        <v>61</v>
      </c>
      <c r="E17" s="80"/>
      <c r="F17" s="81"/>
      <c r="G17" s="82" t="s">
        <v>24</v>
      </c>
    </row>
    <row r="18" spans="1:7" customFormat="1" ht="16.5" thickTop="1" thickBot="1" x14ac:dyDescent="0.3">
      <c r="A18" s="77"/>
      <c r="B18" s="77"/>
      <c r="C18" s="77"/>
      <c r="D18" s="79" t="s">
        <v>25</v>
      </c>
      <c r="E18" s="80"/>
      <c r="F18" s="81"/>
      <c r="G18" s="83"/>
    </row>
    <row r="19" spans="1:7" customFormat="1" ht="16.5" thickTop="1" thickBot="1" x14ac:dyDescent="0.3">
      <c r="A19" s="78"/>
      <c r="B19" s="78"/>
      <c r="C19" s="78"/>
      <c r="D19" s="37" t="s">
        <v>50</v>
      </c>
      <c r="E19" s="37" t="s">
        <v>51</v>
      </c>
      <c r="F19" s="37" t="s">
        <v>52</v>
      </c>
      <c r="G19" s="84"/>
    </row>
    <row r="20" spans="1:7" ht="12" thickTop="1" x14ac:dyDescent="0.25"/>
    <row r="21" spans="1:7" x14ac:dyDescent="0.25">
      <c r="B21" s="38" t="s">
        <v>60</v>
      </c>
    </row>
    <row r="22" spans="1:7" ht="56.25" customHeight="1" x14ac:dyDescent="0.25">
      <c r="A22" s="86" t="s">
        <v>40</v>
      </c>
      <c r="B22" s="85" t="s">
        <v>48</v>
      </c>
      <c r="C22" s="1" t="s">
        <v>49</v>
      </c>
      <c r="D22" s="2">
        <v>2324.14</v>
      </c>
      <c r="E22" s="2">
        <v>2219.83</v>
      </c>
      <c r="F22" s="2">
        <v>2107.44</v>
      </c>
      <c r="G22" s="39">
        <f>ROUND(AVERAGE(D22:F22),2)</f>
        <v>2217.14</v>
      </c>
    </row>
    <row r="23" spans="1:7" ht="12.75" x14ac:dyDescent="0.25">
      <c r="A23" s="86"/>
      <c r="B23" s="85"/>
      <c r="C23" s="1" t="s">
        <v>13</v>
      </c>
      <c r="D23" s="2">
        <f>+D22/19</f>
        <v>122.32315789473684</v>
      </c>
      <c r="E23" s="2">
        <f>+E22/19</f>
        <v>116.83315789473684</v>
      </c>
      <c r="F23" s="2">
        <f>+F22/19</f>
        <v>110.91789473684211</v>
      </c>
      <c r="G23" s="39">
        <f>ROUND(G22/19,2)</f>
        <v>116.69</v>
      </c>
    </row>
    <row r="24" spans="1:7" ht="12.75" x14ac:dyDescent="0.25">
      <c r="A24" s="13"/>
      <c r="B24" s="14"/>
      <c r="C24" s="1"/>
      <c r="D24" s="2"/>
      <c r="E24" s="2"/>
      <c r="F24" s="2"/>
      <c r="G24" s="39"/>
    </row>
    <row r="25" spans="1:7" x14ac:dyDescent="0.25">
      <c r="B25" s="40"/>
      <c r="C25" s="3"/>
      <c r="D25" s="41"/>
      <c r="E25" s="41"/>
      <c r="F25" s="41"/>
      <c r="G25" s="41"/>
    </row>
    <row r="26" spans="1:7" x14ac:dyDescent="0.25">
      <c r="B26" s="40"/>
      <c r="C26" s="3"/>
      <c r="D26" s="41"/>
      <c r="E26" s="41"/>
      <c r="F26" s="41"/>
      <c r="G26" s="41"/>
    </row>
    <row r="27" spans="1:7" x14ac:dyDescent="0.25">
      <c r="B27" s="40"/>
      <c r="C27" s="3"/>
      <c r="D27" s="41"/>
      <c r="E27" s="41"/>
      <c r="F27" s="41"/>
      <c r="G27" s="41"/>
    </row>
    <row r="28" spans="1:7" x14ac:dyDescent="0.25">
      <c r="B28" s="34" t="s">
        <v>35</v>
      </c>
      <c r="C28" s="3"/>
      <c r="D28" s="41"/>
      <c r="E28" s="41"/>
      <c r="F28" s="41"/>
      <c r="G28" s="41"/>
    </row>
    <row r="29" spans="1:7" x14ac:dyDescent="0.25">
      <c r="B29" s="40"/>
      <c r="C29" s="3"/>
      <c r="D29" s="41"/>
      <c r="E29" s="41"/>
      <c r="F29" s="41"/>
      <c r="G29" s="41"/>
    </row>
    <row r="30" spans="1:7" x14ac:dyDescent="0.25">
      <c r="B30" s="40"/>
      <c r="C30" s="3"/>
      <c r="D30" s="41"/>
      <c r="E30" s="41"/>
      <c r="F30" s="41"/>
      <c r="G30" s="41"/>
    </row>
    <row r="31" spans="1:7" x14ac:dyDescent="0.25">
      <c r="B31" s="40"/>
      <c r="C31" s="3"/>
      <c r="D31" s="41"/>
      <c r="E31" s="41"/>
      <c r="F31" s="41"/>
      <c r="G31" s="41"/>
    </row>
  </sheetData>
  <mergeCells count="11">
    <mergeCell ref="B22:B23"/>
    <mergeCell ref="A22:A23"/>
    <mergeCell ref="A1:G1"/>
    <mergeCell ref="B11:F11"/>
    <mergeCell ref="A15:G15"/>
    <mergeCell ref="A17:A19"/>
    <mergeCell ref="B17:B19"/>
    <mergeCell ref="C17:C19"/>
    <mergeCell ref="D17:F17"/>
    <mergeCell ref="G17:G19"/>
    <mergeCell ref="D18:F18"/>
  </mergeCells>
  <pageMargins left="0.7" right="0.7" top="0.75" bottom="0.75" header="0.3" footer="0.3"/>
  <pageSetup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31</vt:i4>
      </vt:variant>
      <vt:variant>
        <vt:lpstr>Rangos con nombre</vt:lpstr>
      </vt:variant>
      <vt:variant>
        <vt:i4>5</vt:i4>
      </vt:variant>
    </vt:vector>
  </HeadingPairs>
  <TitlesOfParts>
    <vt:vector size="36" baseType="lpstr">
      <vt:lpstr>RESUMEN</vt:lpstr>
      <vt:lpstr>1.1 ST</vt:lpstr>
      <vt:lpstr>1.2 SR</vt:lpstr>
      <vt:lpstr>2 M</vt:lpstr>
      <vt:lpstr>3 E</vt:lpstr>
      <vt:lpstr>4 N</vt:lpstr>
      <vt:lpstr>5.1 NE</vt:lpstr>
      <vt:lpstr>5.2 B</vt:lpstr>
      <vt:lpstr>5.3 CO</vt:lpstr>
      <vt:lpstr>6 E</vt:lpstr>
      <vt:lpstr>7.1 L</vt:lpstr>
      <vt:lpstr>7.2 SD</vt:lpstr>
      <vt:lpstr>8FM</vt:lpstr>
      <vt:lpstr>9.1 L</vt:lpstr>
      <vt:lpstr>9.2 I</vt:lpstr>
      <vt:lpstr>9.3 I</vt:lpstr>
      <vt:lpstr>9.4 T</vt:lpstr>
      <vt:lpstr>10 PM</vt:lpstr>
      <vt:lpstr>11 V</vt:lpstr>
      <vt:lpstr>12 M1</vt:lpstr>
      <vt:lpstr>13 N</vt:lpstr>
      <vt:lpstr>14 F</vt:lpstr>
      <vt:lpstr>PROYECTO 1</vt:lpstr>
      <vt:lpstr>PROYECTO 2</vt:lpstr>
      <vt:lpstr>PROYECTO 3</vt:lpstr>
      <vt:lpstr>PROYECTO 4</vt:lpstr>
      <vt:lpstr>PROYECTO 5</vt:lpstr>
      <vt:lpstr>15 K</vt:lpstr>
      <vt:lpstr>6.STA.RITA</vt:lpstr>
      <vt:lpstr>EST. MCDO</vt:lpstr>
      <vt:lpstr>EST.MCDO.PIN.</vt:lpstr>
      <vt:lpstr>RESUMEN!Área_de_impresión</vt:lpstr>
      <vt:lpstr>'12 M1'!Títulos_a_imprimir</vt:lpstr>
      <vt:lpstr>'7.1 L'!Títulos_a_imprimir</vt:lpstr>
      <vt:lpstr>'7.2 SD'!Títulos_a_imprimir</vt:lpstr>
      <vt:lpstr>RESUMEN!Títulos_a_imprimir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cp:lastPrinted>2023-11-25T22:59:38Z</cp:lastPrinted>
  <dcterms:created xsi:type="dcterms:W3CDTF">2022-06-15T18:38:52Z</dcterms:created>
  <dcterms:modified xsi:type="dcterms:W3CDTF">2023-11-25T23:10:35Z</dcterms:modified>
</cp:coreProperties>
</file>